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1 Letkov\"/>
    </mc:Choice>
  </mc:AlternateContent>
  <bookViews>
    <workbookView xWindow="0" yWindow="0" windowWidth="23040" windowHeight="9096" tabRatio="500"/>
  </bookViews>
  <sheets>
    <sheet name="ROZPOČTOVÝ VÝHLED 2020 - 2025" sheetId="1" r:id="rId1"/>
    <sheet name="List1" sheetId="6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" i="1" l="1"/>
  <c r="R16" i="1" l="1"/>
  <c r="R11" i="1"/>
  <c r="R7" i="1"/>
  <c r="R12" i="1" l="1"/>
  <c r="L7" i="1"/>
  <c r="M16" i="1" l="1"/>
  <c r="L13" i="1" l="1"/>
  <c r="K11" i="1"/>
  <c r="K7" i="1"/>
  <c r="K12" i="1" l="1"/>
  <c r="Q16" i="1"/>
  <c r="P16" i="1"/>
  <c r="N16" i="1"/>
  <c r="O13" i="1" s="1"/>
  <c r="Q11" i="1"/>
  <c r="Q7" i="1"/>
  <c r="P7" i="1"/>
  <c r="Q12" i="1" l="1"/>
  <c r="O16" i="1"/>
  <c r="P13" i="1" s="1"/>
  <c r="Q13" i="1" l="1"/>
  <c r="R13" i="1" s="1"/>
  <c r="E13" i="1"/>
  <c r="F13" i="1" s="1"/>
  <c r="G13" i="1" s="1"/>
  <c r="H13" i="1" s="1"/>
  <c r="I13" i="1" s="1"/>
  <c r="J13" i="1" s="1"/>
  <c r="P11" i="1"/>
  <c r="P12" i="1" s="1"/>
  <c r="O11" i="1"/>
  <c r="N11" i="1"/>
  <c r="M11" i="1"/>
  <c r="L11" i="1"/>
  <c r="C58" i="1"/>
  <c r="J7" i="1" l="1"/>
  <c r="N32" i="1" l="1"/>
  <c r="O7" i="1"/>
  <c r="O12" i="1" s="1"/>
  <c r="N31" i="1" l="1"/>
  <c r="N33" i="1" s="1"/>
  <c r="O19" i="1"/>
  <c r="E16" i="1" l="1"/>
  <c r="E11" i="1" s="1"/>
  <c r="H7" i="1"/>
  <c r="N7" i="1"/>
  <c r="N12" i="1" s="1"/>
  <c r="M12" i="1"/>
  <c r="J31" i="1"/>
  <c r="I7" i="1"/>
  <c r="G7" i="1"/>
  <c r="F7" i="1"/>
  <c r="D11" i="1"/>
  <c r="D32" i="1" s="1"/>
  <c r="E7" i="1"/>
  <c r="D7" i="1"/>
  <c r="L32" i="1"/>
  <c r="J16" i="1"/>
  <c r="I16" i="1"/>
  <c r="I11" i="1" s="1"/>
  <c r="H16" i="1"/>
  <c r="H11" i="1" s="1"/>
  <c r="H32" i="1" s="1"/>
  <c r="G16" i="1"/>
  <c r="G11" i="1" s="1"/>
  <c r="F16" i="1"/>
  <c r="F11" i="1" s="1"/>
  <c r="D16" i="1"/>
  <c r="M28" i="1"/>
  <c r="L28" i="1"/>
  <c r="K28" i="1"/>
  <c r="J28" i="1"/>
  <c r="I28" i="1"/>
  <c r="H28" i="1"/>
  <c r="G28" i="1"/>
  <c r="F28" i="1"/>
  <c r="E28" i="1"/>
  <c r="D28" i="1"/>
  <c r="N28" i="1"/>
  <c r="G31" i="1" l="1"/>
  <c r="G12" i="1"/>
  <c r="D31" i="1"/>
  <c r="D33" i="1" s="1"/>
  <c r="D12" i="1"/>
  <c r="E31" i="1"/>
  <c r="E12" i="1"/>
  <c r="I31" i="1"/>
  <c r="I12" i="1"/>
  <c r="H31" i="1"/>
  <c r="H33" i="1" s="1"/>
  <c r="H12" i="1"/>
  <c r="F31" i="1"/>
  <c r="F12" i="1"/>
  <c r="L31" i="1"/>
  <c r="L12" i="1"/>
  <c r="K31" i="1"/>
  <c r="J11" i="1"/>
  <c r="N19" i="1"/>
  <c r="M31" i="1"/>
  <c r="F32" i="1"/>
  <c r="F33" i="1" s="1"/>
  <c r="D19" i="1"/>
  <c r="L33" i="1"/>
  <c r="G32" i="1"/>
  <c r="G19" i="1"/>
  <c r="K32" i="1"/>
  <c r="K19" i="1"/>
  <c r="I32" i="1"/>
  <c r="I19" i="1"/>
  <c r="M32" i="1"/>
  <c r="M19" i="1"/>
  <c r="E32" i="1"/>
  <c r="E33" i="1" s="1"/>
  <c r="E19" i="1"/>
  <c r="F19" i="1"/>
  <c r="H19" i="1"/>
  <c r="L19" i="1"/>
  <c r="G33" i="1" l="1"/>
  <c r="K33" i="1"/>
  <c r="I33" i="1"/>
  <c r="J32" i="1"/>
  <c r="J33" i="1" s="1"/>
  <c r="J12" i="1"/>
  <c r="M33" i="1"/>
  <c r="J19" i="1"/>
</calcChain>
</file>

<file path=xl/comments1.xml><?xml version="1.0" encoding="utf-8"?>
<comments xmlns="http://schemas.openxmlformats.org/spreadsheetml/2006/main">
  <authors>
    <author>tc={7ACF51D7-4210-8F47-8471-B8720BCDAE79}</author>
  </authors>
  <commentList>
    <comment ref="S37" authorId="0" shapeId="0">
      <text>
        <r>
          <rPr>
            <sz val="10"/>
            <rFont val="Verdana"/>
          </rPr>
  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PODMÍNKOU PRO ZÍSKÁNÍ DOTACE MMR ČR - OBEC JE VLASTNÍKEM POZEMKU POD HŘIŠTĚM </t>
        </r>
      </text>
    </comment>
  </commentList>
</comments>
</file>

<file path=xl/sharedStrings.xml><?xml version="1.0" encoding="utf-8"?>
<sst xmlns="http://schemas.openxmlformats.org/spreadsheetml/2006/main" count="95" uniqueCount="87">
  <si>
    <t>Výdaje spojené s dotací</t>
    <phoneticPr fontId="1" type="noConversion"/>
  </si>
  <si>
    <t xml:space="preserve">  %  ČERPÁNÍ FIN. PROSTŘ.</t>
    <phoneticPr fontId="1" type="noConversion"/>
  </si>
  <si>
    <t xml:space="preserve"> </t>
    <phoneticPr fontId="1" type="noConversion"/>
  </si>
  <si>
    <t>Třída 1</t>
  </si>
  <si>
    <t>Daňové příjmy</t>
  </si>
  <si>
    <t>Třída 2</t>
  </si>
  <si>
    <t>Nedaňové příjmy</t>
  </si>
  <si>
    <t>Třída 3</t>
  </si>
  <si>
    <t>Kapitálové příjmy</t>
  </si>
  <si>
    <t>Třída 4</t>
  </si>
  <si>
    <t>Příjmy   c e l k e m</t>
  </si>
  <si>
    <t>Výdaje    c e l k e m</t>
  </si>
  <si>
    <t>Třída 5</t>
  </si>
  <si>
    <t>Běžné výdaje</t>
  </si>
  <si>
    <t>Třída 6</t>
  </si>
  <si>
    <t>Kapitálové výdaje</t>
  </si>
  <si>
    <t>Splátky úvěrů</t>
  </si>
  <si>
    <t>Splátky úvěrů - c e l k e m</t>
  </si>
  <si>
    <t>celkem</t>
  </si>
  <si>
    <t>k dotaci</t>
  </si>
  <si>
    <t>2022</t>
  </si>
  <si>
    <t xml:space="preserve">rekonstrukce místní komunikace - náves -obrubníky - parkové úpravy </t>
  </si>
  <si>
    <t>oprava  MK - původní zástavba</t>
  </si>
  <si>
    <r>
      <t xml:space="preserve">MŠ - rekonstrukce budovy bývalé školy - </t>
    </r>
    <r>
      <rPr>
        <b/>
        <i/>
        <sz val="9"/>
        <rFont val="Times New Roman"/>
        <family val="1"/>
        <charset val="238"/>
      </rPr>
      <t>dotace EU-MMR ČR</t>
    </r>
  </si>
  <si>
    <r>
      <t>Zateplení budovy OÚ -</t>
    </r>
    <r>
      <rPr>
        <b/>
        <i/>
        <sz val="9"/>
        <rFont val="Times New Roman"/>
        <family val="1"/>
        <charset val="238"/>
      </rPr>
      <t>dotace MMR</t>
    </r>
  </si>
  <si>
    <r>
      <t>rekonstrukce hav. stavu budovy býv. Školy -</t>
    </r>
    <r>
      <rPr>
        <b/>
        <i/>
        <sz val="8"/>
        <rFont val="Times New Roman"/>
        <family val="1"/>
        <charset val="238"/>
      </rPr>
      <t xml:space="preserve"> dotace PK</t>
    </r>
  </si>
  <si>
    <t>bezbariérová lávka u vod.nádrže</t>
  </si>
  <si>
    <t>rozšíření  VO                   na hrázi vod.nádrže</t>
  </si>
  <si>
    <r>
      <t xml:space="preserve">dětské hřiště u vod.nádrže - </t>
    </r>
    <r>
      <rPr>
        <b/>
        <i/>
        <sz val="9"/>
        <rFont val="Times New Roman"/>
        <family val="1"/>
        <charset val="238"/>
      </rPr>
      <t>dotace MMR</t>
    </r>
  </si>
  <si>
    <t>volební období</t>
  </si>
  <si>
    <t>starosta obce</t>
  </si>
  <si>
    <t>Ing. Rostislav KOTIL</t>
  </si>
  <si>
    <t>ČSOV- přeložka DSP</t>
  </si>
  <si>
    <t>ČSOV</t>
  </si>
  <si>
    <t>ČEZ-přeložka</t>
  </si>
  <si>
    <t>plyn-přeložka</t>
  </si>
  <si>
    <t>chodníky</t>
  </si>
  <si>
    <t>veřejné osv. (LED)</t>
  </si>
  <si>
    <t>Staroplzenecká ul.</t>
  </si>
  <si>
    <t>CELKEM</t>
  </si>
  <si>
    <t>Investiční akce</t>
  </si>
  <si>
    <t>náklady včetně DPH</t>
  </si>
  <si>
    <t>…. DOTACE??</t>
  </si>
  <si>
    <t>PŘEDPOKLAD VYUŽITÍ/ČERPÁNÍ. ÚVĚRU</t>
  </si>
  <si>
    <t>2023-2024</t>
  </si>
  <si>
    <t>ÚVĚR</t>
  </si>
  <si>
    <r>
      <rPr>
        <b/>
        <i/>
        <u/>
        <sz val="8"/>
        <rFont val="Times New Roman"/>
        <family val="1"/>
        <charset val="238"/>
      </rPr>
      <t xml:space="preserve">III/18018-Průtah Letkov - DK </t>
    </r>
    <r>
      <rPr>
        <b/>
        <i/>
        <sz val="8"/>
        <rFont val="Times New Roman"/>
        <family val="1"/>
        <charset val="238"/>
      </rPr>
      <t xml:space="preserve">       odpadní koryto - I.ETAPA               (</t>
    </r>
    <r>
      <rPr>
        <b/>
        <i/>
        <sz val="8"/>
        <color rgb="FFFF0000"/>
        <rFont val="Times New Roman"/>
        <family val="1"/>
      </rPr>
      <t>cca 4 mil. Kč</t>
    </r>
    <r>
      <rPr>
        <b/>
        <i/>
        <sz val="8"/>
        <rFont val="Times New Roman"/>
        <family val="1"/>
        <charset val="238"/>
      </rPr>
      <t xml:space="preserve">)                          </t>
    </r>
    <r>
      <rPr>
        <b/>
        <i/>
        <sz val="8"/>
        <color rgb="FFFF0000"/>
        <rFont val="Times New Roman"/>
        <family val="1"/>
      </rPr>
      <t>ÚVĚR KB,a.s.</t>
    </r>
  </si>
  <si>
    <t>Ke Hřišti</t>
  </si>
  <si>
    <t>zkapacitnění ČOV</t>
  </si>
  <si>
    <t>rozšíření VDJ</t>
  </si>
  <si>
    <t>hřiště TJ Sokol Letkov</t>
  </si>
  <si>
    <t>2024-2025</t>
  </si>
  <si>
    <t>OBDOBÍ REALIZACE</t>
  </si>
  <si>
    <t>ZDROJE</t>
  </si>
  <si>
    <r>
      <t xml:space="preserve">… </t>
    </r>
    <r>
      <rPr>
        <b/>
        <i/>
        <sz val="9"/>
        <color rgb="FFFF0000"/>
        <rFont val="Times New Roman"/>
        <family val="1"/>
      </rPr>
      <t>DOTACE ???</t>
    </r>
  </si>
  <si>
    <t xml:space="preserve">Plán rozvoje obce Letkov (střednědobý)                                                             Plánované  investiční akce                                             </t>
  </si>
  <si>
    <r>
      <rPr>
        <b/>
        <i/>
        <u/>
        <sz val="8"/>
        <rFont val="Times New Roman"/>
        <family val="1"/>
        <charset val="238"/>
      </rPr>
      <t xml:space="preserve">Přeložka plynu </t>
    </r>
    <r>
      <rPr>
        <i/>
        <sz val="8"/>
        <rFont val="Times New Roman"/>
        <family val="1"/>
        <charset val="238"/>
      </rPr>
      <t xml:space="preserve">(Pavelcovi).         cca </t>
    </r>
    <r>
      <rPr>
        <b/>
        <i/>
        <sz val="8"/>
        <color rgb="FFFF0000"/>
        <rFont val="Times New Roman"/>
        <family val="1"/>
      </rPr>
      <t>300 000,- Kč</t>
    </r>
    <r>
      <rPr>
        <b/>
        <i/>
        <sz val="8"/>
        <rFont val="Times New Roman"/>
        <family val="1"/>
        <charset val="238"/>
      </rPr>
      <t>.</t>
    </r>
    <r>
      <rPr>
        <i/>
        <sz val="8"/>
        <rFont val="Times New Roman"/>
        <family val="1"/>
        <charset val="238"/>
      </rPr>
      <t xml:space="preserve">          </t>
    </r>
  </si>
  <si>
    <r>
      <t xml:space="preserve">III/18018-Letkov,průtah- PD - DÚSP…    </t>
    </r>
    <r>
      <rPr>
        <b/>
        <i/>
        <u/>
        <sz val="8"/>
        <rFont val="Times New Roman"/>
        <family val="1"/>
      </rPr>
      <t>územní a staveb.řízení</t>
    </r>
  </si>
  <si>
    <r>
      <t xml:space="preserve">Intenzifikace ČOV - zpracování PD     </t>
    </r>
    <r>
      <rPr>
        <b/>
        <i/>
        <sz val="8"/>
        <rFont val="Times New Roman"/>
        <family val="1"/>
      </rPr>
      <t>cca 160 tis. Kč</t>
    </r>
  </si>
  <si>
    <r>
      <t xml:space="preserve">      VHI - Rozšíření VDJ                       cca </t>
    </r>
    <r>
      <rPr>
        <b/>
        <i/>
        <sz val="8"/>
        <color rgb="FFFF0000"/>
        <rFont val="Times New Roman"/>
        <family val="1"/>
      </rPr>
      <t xml:space="preserve">3 mil. Kč   </t>
    </r>
    <r>
      <rPr>
        <i/>
        <sz val="8"/>
        <rFont val="Times New Roman"/>
        <family val="1"/>
        <charset val="238"/>
      </rPr>
      <t xml:space="preserve">                                    </t>
    </r>
    <r>
      <rPr>
        <i/>
        <sz val="8"/>
        <rFont val="Times New Roman"/>
        <family val="1"/>
      </rPr>
      <t xml:space="preserve">FOND VHI </t>
    </r>
    <r>
      <rPr>
        <i/>
        <sz val="8"/>
        <rFont val="Times New Roman"/>
        <family val="1"/>
        <charset val="238"/>
      </rPr>
      <t xml:space="preserve">nebo </t>
    </r>
    <r>
      <rPr>
        <b/>
        <i/>
        <sz val="8"/>
        <color rgb="FFFF0000"/>
        <rFont val="Times New Roman"/>
        <family val="1"/>
      </rPr>
      <t>ÚVĚR KB,a.s.</t>
    </r>
  </si>
  <si>
    <t>Letkov - Lísková - DK                                       cca 2 000 000,- Kč.   (Výstavba Pubec,s.r.o.)</t>
  </si>
  <si>
    <r>
      <rPr>
        <b/>
        <sz val="8"/>
        <rFont val="Times New Roman"/>
        <family val="1"/>
      </rPr>
      <t xml:space="preserve">Letkov-Lísková </t>
    </r>
    <r>
      <rPr>
        <sz val="8"/>
        <rFont val="Times New Roman"/>
        <family val="1"/>
      </rPr>
      <t>-</t>
    </r>
    <r>
      <rPr>
        <b/>
        <sz val="8"/>
        <rFont val="Times New Roman"/>
        <family val="1"/>
        <charset val="238"/>
      </rPr>
      <t xml:space="preserve"> MK+křižovatka </t>
    </r>
    <r>
      <rPr>
        <sz val="8"/>
        <rFont val="Times New Roman"/>
        <family val="1"/>
      </rPr>
      <t xml:space="preserve">                         </t>
    </r>
    <r>
      <rPr>
        <b/>
        <sz val="8"/>
        <rFont val="Times New Roman"/>
        <family val="1"/>
      </rPr>
      <t>cca 7 000 000,-Kč</t>
    </r>
    <r>
      <rPr>
        <sz val="8"/>
        <rFont val="Times New Roman"/>
        <family val="1"/>
      </rPr>
      <t>. (dotace PK 500 000,- Kč, Výstavba Pubec,s.r.o. 3 mil. Kč)</t>
    </r>
  </si>
  <si>
    <r>
      <t>Stromy v ochran.pásmu VZ -</t>
    </r>
    <r>
      <rPr>
        <b/>
        <sz val="8"/>
        <rFont val="Times New Roman"/>
        <family val="1"/>
      </rPr>
      <t>dotace PK                    87 000,- Kč</t>
    </r>
  </si>
  <si>
    <r>
      <t xml:space="preserve">solární VO        ulice Vrbová          </t>
    </r>
    <r>
      <rPr>
        <b/>
        <sz val="8"/>
        <rFont val="Times New Roman"/>
        <family val="1"/>
      </rPr>
      <t>300 tis.Kč</t>
    </r>
  </si>
  <si>
    <r>
      <rPr>
        <b/>
        <i/>
        <u/>
        <sz val="8"/>
        <rFont val="Times New Roman"/>
        <family val="1"/>
        <charset val="238"/>
      </rPr>
      <t xml:space="preserve">Fitness park </t>
    </r>
    <r>
      <rPr>
        <b/>
        <i/>
        <sz val="8"/>
        <rFont val="Times New Roman"/>
        <family val="1"/>
      </rPr>
      <t xml:space="preserve"> </t>
    </r>
    <r>
      <rPr>
        <i/>
        <sz val="8"/>
        <rFont val="Times New Roman"/>
        <family val="1"/>
        <charset val="238"/>
      </rPr>
      <t xml:space="preserve">                                                     cca 1 mil Kč  Dotace MMR ČR </t>
    </r>
    <r>
      <rPr>
        <b/>
        <i/>
        <sz val="8"/>
        <rFont val="Times New Roman"/>
        <family val="1"/>
      </rPr>
      <t>680 tis. Kč</t>
    </r>
  </si>
  <si>
    <t>V Letkově dne : 1.12. 2020</t>
  </si>
  <si>
    <t>Poznámka:         v obci je k trvalému pobytu přihlášeno 750  až 900  obyvatel</t>
  </si>
  <si>
    <r>
      <rPr>
        <b/>
        <i/>
        <sz val="8"/>
        <rFont val="Times New Roman"/>
        <family val="1"/>
      </rPr>
      <t xml:space="preserve">ČSOV- přeložka  </t>
    </r>
    <r>
      <rPr>
        <i/>
        <sz val="8"/>
        <rFont val="Times New Roman"/>
        <family val="1"/>
      </rPr>
      <t xml:space="preserve">               cca 2,5 mil.Kč.  ÚVĚR KB,a.s.</t>
    </r>
  </si>
  <si>
    <r>
      <rPr>
        <b/>
        <i/>
        <sz val="8"/>
        <color rgb="FFFF0000"/>
        <rFont val="Times New Roman"/>
        <family val="1"/>
      </rPr>
      <t>Modernizace hřiště u OÚ</t>
    </r>
    <r>
      <rPr>
        <i/>
        <sz val="8"/>
        <color rgb="FFFF0000"/>
        <rFont val="Times New Roman"/>
        <family val="1"/>
      </rPr>
      <t xml:space="preserve">                  cca 3 mil Kč  s možností        Dotace MMR ČR?? </t>
    </r>
    <r>
      <rPr>
        <b/>
        <i/>
        <sz val="8"/>
        <rFont val="Times New Roman"/>
        <family val="1"/>
      </rPr>
      <t xml:space="preserve">PO PŘEDÁNÍ POZEMKU (parc.č.26)  OBCI               </t>
    </r>
  </si>
  <si>
    <t>Rozšíření VDJ - zpracování PD (DSP)</t>
  </si>
  <si>
    <t>ČEZ-přeložka EV     PD DÚSP</t>
  </si>
  <si>
    <r>
      <t xml:space="preserve">III/18018 - Průtah Letkov   - vozovka +                 chodníky a VO - Plzeňská ul. a Náves               </t>
    </r>
    <r>
      <rPr>
        <b/>
        <i/>
        <sz val="8"/>
        <rFont val="Times New Roman"/>
        <family val="1"/>
        <charset val="238"/>
      </rPr>
      <t xml:space="preserve">            cca  </t>
    </r>
    <r>
      <rPr>
        <b/>
        <i/>
        <sz val="8"/>
        <color rgb="FFFF0000"/>
        <rFont val="Times New Roman"/>
        <family val="1"/>
      </rPr>
      <t xml:space="preserve">5 - 6 mil. Kč   </t>
    </r>
    <r>
      <rPr>
        <b/>
        <i/>
        <sz val="8"/>
        <rFont val="Times New Roman"/>
        <family val="1"/>
        <charset val="238"/>
      </rPr>
      <t xml:space="preserve">                                                    </t>
    </r>
    <r>
      <rPr>
        <b/>
        <i/>
        <sz val="8"/>
        <color rgb="FFFF0000"/>
        <rFont val="Times New Roman"/>
        <family val="1"/>
      </rPr>
      <t xml:space="preserve">ÚVĚR KB,a.s. </t>
    </r>
    <r>
      <rPr>
        <b/>
        <i/>
        <sz val="8"/>
        <rFont val="Times New Roman"/>
        <family val="1"/>
        <charset val="238"/>
      </rPr>
      <t xml:space="preserve"> - Dotace  SFDI.. 70%?</t>
    </r>
  </si>
  <si>
    <r>
      <t xml:space="preserve">…  </t>
    </r>
    <r>
      <rPr>
        <b/>
        <sz val="10"/>
        <rFont val="Times New Roman"/>
        <family val="1"/>
      </rPr>
      <t>2030</t>
    </r>
  </si>
  <si>
    <r>
      <rPr>
        <b/>
        <i/>
        <sz val="8"/>
        <rFont val="Times New Roman"/>
        <family val="1"/>
      </rPr>
      <t xml:space="preserve">Intenzifikace ČOV </t>
    </r>
    <r>
      <rPr>
        <i/>
        <sz val="8"/>
        <rFont val="Times New Roman"/>
        <family val="1"/>
      </rPr>
      <t xml:space="preserve">                               cca 1,5 mil. Kč                              FOND VHI nebo </t>
    </r>
    <r>
      <rPr>
        <b/>
        <i/>
        <sz val="8"/>
        <color rgb="FFFF0000"/>
        <rFont val="Times New Roman"/>
        <family val="1"/>
      </rPr>
      <t>ÚVĚR KB,a.s.</t>
    </r>
  </si>
  <si>
    <r>
      <rPr>
        <b/>
        <i/>
        <sz val="8"/>
        <rFont val="Times New Roman"/>
        <family val="1"/>
      </rPr>
      <t xml:space="preserve">VO Plzeňská + Náves   </t>
    </r>
    <r>
      <rPr>
        <b/>
        <i/>
        <u/>
        <sz val="8"/>
        <rFont val="Times New Roman"/>
        <family val="1"/>
        <charset val="238"/>
      </rPr>
      <t xml:space="preserve">  </t>
    </r>
    <r>
      <rPr>
        <i/>
        <sz val="8"/>
        <rFont val="Times New Roman"/>
        <family val="1"/>
      </rPr>
      <t xml:space="preserve">                        </t>
    </r>
    <r>
      <rPr>
        <b/>
        <i/>
        <sz val="8"/>
        <color rgb="FFFF0000"/>
        <rFont val="Times New Roman"/>
        <family val="1"/>
      </rPr>
      <t>cca 2 - 3  mil. Kč</t>
    </r>
    <r>
      <rPr>
        <b/>
        <i/>
        <sz val="8"/>
        <rFont val="Times New Roman"/>
        <family val="1"/>
      </rPr>
      <t xml:space="preserve">  </t>
    </r>
    <r>
      <rPr>
        <i/>
        <sz val="8"/>
        <rFont val="Times New Roman"/>
        <family val="1"/>
      </rPr>
      <t xml:space="preserve">   </t>
    </r>
  </si>
  <si>
    <r>
      <rPr>
        <b/>
        <i/>
        <sz val="8"/>
        <rFont val="Times New Roman"/>
        <family val="1"/>
      </rPr>
      <t>ČEZ - přeložka el.vedení (EV)           Plzeňská ul. + Náves                                            c</t>
    </r>
    <r>
      <rPr>
        <i/>
        <sz val="8"/>
        <rFont val="Times New Roman"/>
        <family val="1"/>
        <charset val="238"/>
      </rPr>
      <t xml:space="preserve">ena cca  </t>
    </r>
    <r>
      <rPr>
        <b/>
        <i/>
        <sz val="8"/>
        <color rgb="FFFF0000"/>
        <rFont val="Times New Roman"/>
        <family val="1"/>
      </rPr>
      <t>5 mil. Kč ...</t>
    </r>
    <r>
      <rPr>
        <i/>
        <sz val="8"/>
        <rFont val="Times New Roman"/>
        <family val="1"/>
        <charset val="238"/>
      </rPr>
      <t xml:space="preserve"> </t>
    </r>
    <r>
      <rPr>
        <b/>
        <i/>
        <sz val="8"/>
        <color rgb="FFFF0000"/>
        <rFont val="Times New Roman"/>
        <family val="1"/>
      </rPr>
      <t>ÚVĚR KB,a.s.</t>
    </r>
  </si>
  <si>
    <t xml:space="preserve">VO Plzeňská ul.  a Náves.                       PD - DÚSP  </t>
  </si>
  <si>
    <t>DK- odp.koryto</t>
  </si>
  <si>
    <t>2028-2030</t>
  </si>
  <si>
    <t>Poznámka:   bez započtení případné dotace /dotací (SFDI, PSOV PK, a využití fondu VHI)</t>
  </si>
  <si>
    <r>
      <rPr>
        <b/>
        <i/>
        <sz val="8"/>
        <rFont val="Times New Roman"/>
        <family val="1"/>
      </rPr>
      <t xml:space="preserve">Rekonstrukce MK  -  </t>
    </r>
    <r>
      <rPr>
        <i/>
        <sz val="8"/>
        <rFont val="Times New Roman"/>
        <family val="1"/>
      </rPr>
      <t xml:space="preserve"> </t>
    </r>
    <r>
      <rPr>
        <b/>
        <i/>
        <sz val="8"/>
        <rFont val="Times New Roman"/>
        <family val="1"/>
      </rPr>
      <t>Staroplzenecká ul.</t>
    </r>
    <r>
      <rPr>
        <i/>
        <sz val="8"/>
        <rFont val="Times New Roman"/>
        <family val="1"/>
      </rPr>
      <t xml:space="preserve">  </t>
    </r>
    <r>
      <rPr>
        <b/>
        <i/>
        <sz val="8"/>
        <color rgb="FFFF0000"/>
        <rFont val="Times New Roman"/>
        <family val="1"/>
      </rPr>
      <t xml:space="preserve">??? </t>
    </r>
    <r>
      <rPr>
        <i/>
        <sz val="8"/>
        <rFont val="Times New Roman"/>
        <family val="1"/>
      </rPr>
      <t xml:space="preserve">                 </t>
    </r>
    <r>
      <rPr>
        <b/>
        <i/>
        <sz val="8"/>
        <rFont val="Times New Roman"/>
        <family val="1"/>
      </rPr>
      <t>DK (2025)</t>
    </r>
    <r>
      <rPr>
        <i/>
        <sz val="8"/>
        <rFont val="Times New Roman"/>
        <family val="1"/>
      </rPr>
      <t xml:space="preserve">   -  vozovka, chodník, park.stání </t>
    </r>
    <r>
      <rPr>
        <b/>
        <i/>
        <sz val="8"/>
        <rFont val="Times New Roman"/>
        <family val="1"/>
      </rPr>
      <t xml:space="preserve">(2026 - 27) </t>
    </r>
    <r>
      <rPr>
        <i/>
        <sz val="8"/>
        <rFont val="Times New Roman"/>
        <family val="1"/>
      </rPr>
      <t xml:space="preserve">                                               cca 2 + 3,5 mil. Kč ...Dotace + </t>
    </r>
    <r>
      <rPr>
        <b/>
        <i/>
        <sz val="8"/>
        <color rgb="FF0070C0"/>
        <rFont val="Times New Roman"/>
        <family val="1"/>
      </rPr>
      <t>ÚVĚR KB,a.s.</t>
    </r>
  </si>
  <si>
    <r>
      <t xml:space="preserve">Rekonstrukce MK Ke Hřišti          + parkoviště   </t>
    </r>
    <r>
      <rPr>
        <b/>
        <i/>
        <sz val="8"/>
        <color rgb="FFFF0000"/>
        <rFont val="Times New Roman"/>
        <family val="1"/>
      </rPr>
      <t xml:space="preserve">???  </t>
    </r>
    <r>
      <rPr>
        <b/>
        <i/>
        <sz val="8"/>
        <rFont val="Times New Roman"/>
        <family val="1"/>
        <charset val="238"/>
      </rPr>
      <t xml:space="preserve">                             cca 5 mil. Kč                                                            </t>
    </r>
    <r>
      <rPr>
        <b/>
        <i/>
        <sz val="8"/>
        <color rgb="FF0070C0"/>
        <rFont val="Times New Roman"/>
        <family val="1"/>
      </rPr>
      <t>ÚVĚR KB,a.s.</t>
    </r>
  </si>
  <si>
    <t>UPAVIT SMLOUVU               O ČERPÁNÍ ÚVĚRU na rok 2026-2028</t>
  </si>
  <si>
    <t>Saldo rozpočtu</t>
  </si>
  <si>
    <t>čerpání úvěru</t>
  </si>
  <si>
    <r>
      <t xml:space="preserve">Přijaté transfery </t>
    </r>
    <r>
      <rPr>
        <i/>
        <sz val="9"/>
        <color rgb="FFFF0000"/>
        <rFont val="Times New Roman"/>
        <family val="1"/>
        <charset val="238"/>
      </rPr>
      <t>vč.kons.pol.</t>
    </r>
  </si>
  <si>
    <r>
      <rPr>
        <b/>
        <i/>
        <sz val="8"/>
        <color rgb="FFFF0000"/>
        <rFont val="Times New Roman"/>
        <family val="1"/>
      </rPr>
      <t>700</t>
    </r>
    <r>
      <rPr>
        <i/>
        <sz val="8"/>
        <color rgb="FFFF0000"/>
        <rFont val="Times New Roman"/>
        <family val="1"/>
      </rPr>
      <t xml:space="preserve"> </t>
    </r>
    <r>
      <rPr>
        <b/>
        <i/>
        <sz val="8"/>
        <color rgb="FFFF0000"/>
        <rFont val="Times New Roman"/>
        <family val="1"/>
      </rPr>
      <t xml:space="preserve">LET </t>
    </r>
    <r>
      <rPr>
        <i/>
        <sz val="8"/>
        <color rgb="FFFF0000"/>
        <rFont val="Times New Roman"/>
        <family val="1"/>
      </rPr>
      <t xml:space="preserve">                   OD PRVNÍ PÍSEMNÉ ZMÍNKY O OBCI LETKOV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</si>
</sst>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#,##0.00;[Red]#,##0.00"/>
  </numFmts>
  <fonts count="45">
    <font>
      <sz val="10"/>
      <name val="Verdana"/>
    </font>
    <font>
      <sz val="8"/>
      <name val="Verdana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name val="Verdana"/>
      <family val="2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color indexed="12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9"/>
      <color indexed="14"/>
      <name val="Times New Roman"/>
      <family val="1"/>
      <charset val="238"/>
    </font>
    <font>
      <b/>
      <i/>
      <sz val="9"/>
      <color indexed="10"/>
      <name val="Times New Roman"/>
      <family val="1"/>
      <charset val="238"/>
    </font>
    <font>
      <i/>
      <sz val="9"/>
      <color indexed="16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i/>
      <sz val="8"/>
      <name val="Times New Roman"/>
      <family val="1"/>
    </font>
    <font>
      <b/>
      <i/>
      <sz val="8"/>
      <color rgb="FFFF0000"/>
      <name val="Times New Roman"/>
      <family val="1"/>
    </font>
    <font>
      <b/>
      <i/>
      <sz val="8"/>
      <name val="Times New Roman"/>
      <family val="1"/>
    </font>
    <font>
      <sz val="10"/>
      <name val="Verdana"/>
      <family val="2"/>
    </font>
    <font>
      <b/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8"/>
      <name val="Times New Roman"/>
      <family val="1"/>
    </font>
    <font>
      <b/>
      <i/>
      <u/>
      <sz val="8"/>
      <name val="Times New Roman"/>
      <family val="1"/>
    </font>
    <font>
      <b/>
      <i/>
      <sz val="9"/>
      <name val="Times New Roman"/>
      <family val="1"/>
    </font>
    <font>
      <b/>
      <u/>
      <sz val="9"/>
      <name val="Times New Roman"/>
      <family val="1"/>
    </font>
    <font>
      <b/>
      <i/>
      <sz val="9"/>
      <color rgb="FFFF0000"/>
      <name val="Times New Roman"/>
      <family val="1"/>
    </font>
    <font>
      <b/>
      <sz val="8"/>
      <name val="Times New Roman"/>
      <family val="1"/>
      <charset val="238"/>
    </font>
    <font>
      <b/>
      <i/>
      <u/>
      <sz val="8"/>
      <name val="Times New Roman"/>
      <family val="1"/>
      <charset val="238"/>
    </font>
    <font>
      <i/>
      <sz val="8"/>
      <color rgb="FFFF0000"/>
      <name val="Times New Roman"/>
      <family val="1"/>
    </font>
    <font>
      <i/>
      <sz val="9"/>
      <name val="Times New Roman"/>
      <family val="1"/>
    </font>
    <font>
      <i/>
      <sz val="9"/>
      <color rgb="FFFF0000"/>
      <name val="Times New Roman"/>
      <family val="1"/>
    </font>
    <font>
      <i/>
      <sz val="9"/>
      <color rgb="FFFF0000"/>
      <name val="Times New Roman"/>
      <family val="1"/>
      <charset val="238"/>
    </font>
    <font>
      <sz val="10"/>
      <name val="Verdana"/>
      <family val="2"/>
      <charset val="238"/>
    </font>
    <font>
      <b/>
      <i/>
      <sz val="9"/>
      <name val="Verdana"/>
      <family val="2"/>
      <charset val="238"/>
    </font>
    <font>
      <sz val="8"/>
      <name val="Verdana"/>
      <family val="2"/>
    </font>
    <font>
      <i/>
      <sz val="8"/>
      <color rgb="FFFF0000"/>
      <name val="Times New Roman"/>
      <family val="1"/>
      <charset val="238"/>
    </font>
    <font>
      <sz val="8"/>
      <name val="Times New Roman Italic"/>
      <charset val="238"/>
    </font>
    <font>
      <b/>
      <i/>
      <sz val="8"/>
      <color rgb="FF0070C0"/>
      <name val="Times New Roman"/>
      <family val="1"/>
    </font>
    <font>
      <b/>
      <i/>
      <sz val="10"/>
      <color rgb="FFFF0000"/>
      <name val="Times New Roman"/>
      <family val="1"/>
    </font>
    <font>
      <i/>
      <sz val="9"/>
      <color theme="4"/>
      <name val="Times New Roman"/>
      <family val="1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81E040"/>
        <bgColor indexed="64"/>
      </patternFill>
    </fill>
    <fill>
      <patternFill patternType="solid">
        <fgColor rgb="FFB5ED8F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1">
    <xf numFmtId="0" fontId="0" fillId="0" borderId="0" xfId="0"/>
    <xf numFmtId="164" fontId="0" fillId="0" borderId="0" xfId="0" applyNumberFormat="1"/>
    <xf numFmtId="0" fontId="2" fillId="0" borderId="1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 wrapText="1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Fill="1" applyBorder="1"/>
    <xf numFmtId="164" fontId="4" fillId="0" borderId="0" xfId="0" applyNumberFormat="1" applyFont="1" applyFill="1" applyBorder="1"/>
    <xf numFmtId="0" fontId="2" fillId="0" borderId="0" xfId="0" applyFont="1" applyFill="1"/>
    <xf numFmtId="0" fontId="0" fillId="0" borderId="0" xfId="0" applyFill="1"/>
    <xf numFmtId="164" fontId="6" fillId="0" borderId="0" xfId="0" applyNumberFormat="1" applyFont="1"/>
    <xf numFmtId="0" fontId="2" fillId="0" borderId="0" xfId="0" applyFont="1" applyAlignment="1">
      <alignment horizontal="center"/>
    </xf>
    <xf numFmtId="164" fontId="9" fillId="0" borderId="4" xfId="0" applyNumberFormat="1" applyFont="1" applyBorder="1"/>
    <xf numFmtId="0" fontId="6" fillId="0" borderId="3" xfId="0" applyFont="1" applyBorder="1"/>
    <xf numFmtId="164" fontId="6" fillId="0" borderId="10" xfId="0" applyNumberFormat="1" applyFont="1" applyBorder="1"/>
    <xf numFmtId="49" fontId="10" fillId="0" borderId="0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164" fontId="9" fillId="0" borderId="3" xfId="0" applyNumberFormat="1" applyFont="1" applyBorder="1"/>
    <xf numFmtId="0" fontId="8" fillId="0" borderId="0" xfId="0" applyFont="1"/>
    <xf numFmtId="49" fontId="7" fillId="0" borderId="2" xfId="0" applyNumberFormat="1" applyFont="1" applyBorder="1" applyAlignment="1">
      <alignment horizontal="center" wrapText="1"/>
    </xf>
    <xf numFmtId="49" fontId="7" fillId="0" borderId="2" xfId="0" applyNumberFormat="1" applyFont="1" applyFill="1" applyBorder="1" applyAlignment="1">
      <alignment horizontal="center" wrapText="1"/>
    </xf>
    <xf numFmtId="164" fontId="11" fillId="0" borderId="10" xfId="0" applyNumberFormat="1" applyFont="1" applyBorder="1"/>
    <xf numFmtId="0" fontId="2" fillId="0" borderId="13" xfId="0" applyFont="1" applyBorder="1" applyAlignment="1">
      <alignment horizontal="center"/>
    </xf>
    <xf numFmtId="0" fontId="8" fillId="0" borderId="13" xfId="0" applyFont="1" applyBorder="1"/>
    <xf numFmtId="0" fontId="8" fillId="0" borderId="15" xfId="0" applyFont="1" applyBorder="1" applyAlignment="1">
      <alignment horizontal="center"/>
    </xf>
    <xf numFmtId="0" fontId="10" fillId="0" borderId="0" xfId="0" applyFont="1" applyFill="1"/>
    <xf numFmtId="49" fontId="7" fillId="0" borderId="18" xfId="0" applyNumberFormat="1" applyFont="1" applyBorder="1" applyAlignment="1">
      <alignment horizontal="center"/>
    </xf>
    <xf numFmtId="164" fontId="9" fillId="0" borderId="19" xfId="0" applyNumberFormat="1" applyFont="1" applyBorder="1"/>
    <xf numFmtId="49" fontId="3" fillId="0" borderId="18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164" fontId="6" fillId="0" borderId="12" xfId="0" applyNumberFormat="1" applyFont="1" applyBorder="1"/>
    <xf numFmtId="49" fontId="3" fillId="0" borderId="2" xfId="0" applyNumberFormat="1" applyFont="1" applyFill="1" applyBorder="1" applyAlignment="1">
      <alignment horizontal="center" wrapText="1"/>
    </xf>
    <xf numFmtId="0" fontId="4" fillId="0" borderId="0" xfId="0" applyFont="1" applyFill="1" applyBorder="1"/>
    <xf numFmtId="164" fontId="12" fillId="0" borderId="10" xfId="0" applyNumberFormat="1" applyFont="1" applyBorder="1"/>
    <xf numFmtId="0" fontId="7" fillId="0" borderId="14" xfId="0" applyFont="1" applyFill="1" applyBorder="1" applyAlignment="1">
      <alignment horizontal="center"/>
    </xf>
    <xf numFmtId="164" fontId="14" fillId="0" borderId="10" xfId="0" applyNumberFormat="1" applyFont="1" applyBorder="1"/>
    <xf numFmtId="49" fontId="7" fillId="5" borderId="2" xfId="0" applyNumberFormat="1" applyFont="1" applyFill="1" applyBorder="1" applyAlignment="1">
      <alignment horizontal="center" wrapText="1"/>
    </xf>
    <xf numFmtId="164" fontId="14" fillId="0" borderId="12" xfId="0" applyNumberFormat="1" applyFont="1" applyBorder="1"/>
    <xf numFmtId="49" fontId="10" fillId="0" borderId="12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3" xfId="0" applyFont="1" applyFill="1" applyBorder="1"/>
    <xf numFmtId="0" fontId="6" fillId="0" borderId="9" xfId="0" applyFont="1" applyFill="1" applyBorder="1"/>
    <xf numFmtId="164" fontId="2" fillId="5" borderId="34" xfId="0" applyNumberFormat="1" applyFont="1" applyFill="1" applyBorder="1"/>
    <xf numFmtId="0" fontId="6" fillId="0" borderId="14" xfId="0" applyFont="1" applyFill="1" applyBorder="1"/>
    <xf numFmtId="0" fontId="6" fillId="0" borderId="14" xfId="0" applyFont="1" applyBorder="1"/>
    <xf numFmtId="0" fontId="13" fillId="0" borderId="14" xfId="0" applyFont="1" applyBorder="1"/>
    <xf numFmtId="0" fontId="6" fillId="0" borderId="15" xfId="0" applyFont="1" applyFill="1" applyBorder="1"/>
    <xf numFmtId="0" fontId="6" fillId="0" borderId="25" xfId="0" applyFont="1" applyFill="1" applyBorder="1" applyAlignment="1">
      <alignment horizontal="left"/>
    </xf>
    <xf numFmtId="0" fontId="6" fillId="0" borderId="26" xfId="0" applyFont="1" applyFill="1" applyBorder="1" applyAlignment="1">
      <alignment horizontal="center"/>
    </xf>
    <xf numFmtId="0" fontId="7" fillId="4" borderId="29" xfId="0" applyFont="1" applyFill="1" applyBorder="1" applyAlignment="1">
      <alignment horizontal="center"/>
    </xf>
    <xf numFmtId="0" fontId="7" fillId="4" borderId="30" xfId="0" applyFont="1" applyFill="1" applyBorder="1" applyAlignment="1">
      <alignment horizontal="center"/>
    </xf>
    <xf numFmtId="0" fontId="16" fillId="0" borderId="0" xfId="0" applyFont="1" applyFill="1"/>
    <xf numFmtId="164" fontId="10" fillId="0" borderId="19" xfId="0" applyNumberFormat="1" applyFont="1" applyBorder="1" applyAlignment="1">
      <alignment horizontal="center" vertical="center" wrapText="1"/>
    </xf>
    <xf numFmtId="0" fontId="0" fillId="0" borderId="4" xfId="0" applyBorder="1"/>
    <xf numFmtId="0" fontId="24" fillId="0" borderId="0" xfId="0" applyNumberFormat="1" applyFont="1"/>
    <xf numFmtId="4" fontId="6" fillId="0" borderId="4" xfId="0" applyNumberFormat="1" applyFont="1" applyFill="1" applyBorder="1"/>
    <xf numFmtId="4" fontId="6" fillId="0" borderId="19" xfId="0" applyNumberFormat="1" applyFont="1" applyFill="1" applyBorder="1"/>
    <xf numFmtId="4" fontId="6" fillId="0" borderId="4" xfId="0" applyNumberFormat="1" applyFont="1" applyBorder="1"/>
    <xf numFmtId="4" fontId="6" fillId="0" borderId="19" xfId="0" applyNumberFormat="1" applyFont="1" applyBorder="1"/>
    <xf numFmtId="4" fontId="7" fillId="0" borderId="4" xfId="0" applyNumberFormat="1" applyFont="1" applyBorder="1"/>
    <xf numFmtId="4" fontId="7" fillId="4" borderId="31" xfId="0" applyNumberFormat="1" applyFont="1" applyFill="1" applyBorder="1"/>
    <xf numFmtId="0" fontId="22" fillId="3" borderId="4" xfId="0" applyNumberFormat="1" applyFont="1" applyFill="1" applyBorder="1"/>
    <xf numFmtId="0" fontId="25" fillId="7" borderId="4" xfId="0" applyNumberFormat="1" applyFont="1" applyFill="1" applyBorder="1" applyAlignment="1">
      <alignment horizontal="center"/>
    </xf>
    <xf numFmtId="0" fontId="25" fillId="7" borderId="4" xfId="0" applyNumberFormat="1" applyFont="1" applyFill="1" applyBorder="1" applyAlignment="1">
      <alignment horizontal="center" vertical="center" wrapText="1"/>
    </xf>
    <xf numFmtId="0" fontId="24" fillId="7" borderId="4" xfId="0" applyNumberFormat="1" applyFont="1" applyFill="1" applyBorder="1"/>
    <xf numFmtId="165" fontId="6" fillId="0" borderId="4" xfId="0" applyNumberFormat="1" applyFont="1" applyFill="1" applyBorder="1"/>
    <xf numFmtId="165" fontId="6" fillId="0" borderId="19" xfId="0" applyNumberFormat="1" applyFont="1" applyFill="1" applyBorder="1"/>
    <xf numFmtId="165" fontId="6" fillId="0" borderId="3" xfId="0" applyNumberFormat="1" applyFont="1" applyFill="1" applyBorder="1"/>
    <xf numFmtId="165" fontId="6" fillId="0" borderId="4" xfId="0" applyNumberFormat="1" applyFont="1" applyBorder="1"/>
    <xf numFmtId="165" fontId="6" fillId="0" borderId="19" xfId="0" applyNumberFormat="1" applyFont="1" applyBorder="1"/>
    <xf numFmtId="165" fontId="6" fillId="0" borderId="3" xfId="0" applyNumberFormat="1" applyFont="1" applyBorder="1"/>
    <xf numFmtId="165" fontId="13" fillId="0" borderId="4" xfId="0" applyNumberFormat="1" applyFont="1" applyBorder="1"/>
    <xf numFmtId="165" fontId="6" fillId="0" borderId="10" xfId="0" applyNumberFormat="1" applyFont="1" applyBorder="1"/>
    <xf numFmtId="165" fontId="6" fillId="0" borderId="10" xfId="0" applyNumberFormat="1" applyFont="1" applyFill="1" applyBorder="1"/>
    <xf numFmtId="165" fontId="6" fillId="0" borderId="22" xfId="0" applyNumberFormat="1" applyFont="1" applyBorder="1"/>
    <xf numFmtId="165" fontId="6" fillId="0" borderId="27" xfId="0" applyNumberFormat="1" applyFont="1" applyBorder="1"/>
    <xf numFmtId="165" fontId="6" fillId="0" borderId="27" xfId="0" applyNumberFormat="1" applyFont="1" applyFill="1" applyBorder="1"/>
    <xf numFmtId="165" fontId="6" fillId="0" borderId="28" xfId="0" applyNumberFormat="1" applyFont="1" applyBorder="1"/>
    <xf numFmtId="165" fontId="7" fillId="4" borderId="31" xfId="0" applyNumberFormat="1" applyFont="1" applyFill="1" applyBorder="1"/>
    <xf numFmtId="165" fontId="7" fillId="4" borderId="32" xfId="0" applyNumberFormat="1" applyFont="1" applyFill="1" applyBorder="1"/>
    <xf numFmtId="165" fontId="7" fillId="4" borderId="29" xfId="0" applyNumberFormat="1" applyFont="1" applyFill="1" applyBorder="1"/>
    <xf numFmtId="4" fontId="28" fillId="0" borderId="4" xfId="0" applyNumberFormat="1" applyFont="1" applyBorder="1"/>
    <xf numFmtId="0" fontId="28" fillId="0" borderId="4" xfId="0" applyNumberFormat="1" applyFont="1" applyBorder="1"/>
    <xf numFmtId="49" fontId="28" fillId="0" borderId="4" xfId="0" applyNumberFormat="1" applyFont="1" applyBorder="1"/>
    <xf numFmtId="0" fontId="24" fillId="7" borderId="4" xfId="0" applyNumberFormat="1" applyFont="1" applyFill="1" applyBorder="1" applyAlignment="1">
      <alignment horizontal="center" vertical="center"/>
    </xf>
    <xf numFmtId="0" fontId="0" fillId="0" borderId="8" xfId="0" applyBorder="1"/>
    <xf numFmtId="0" fontId="16" fillId="0" borderId="0" xfId="0" applyFont="1" applyBorder="1" applyAlignment="1">
      <alignment horizontal="center" vertical="center" wrapText="1"/>
    </xf>
    <xf numFmtId="0" fontId="8" fillId="0" borderId="35" xfId="0" applyFont="1" applyBorder="1"/>
    <xf numFmtId="0" fontId="7" fillId="0" borderId="24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2" fillId="0" borderId="39" xfId="0" applyFont="1" applyBorder="1"/>
    <xf numFmtId="164" fontId="2" fillId="0" borderId="40" xfId="0" applyNumberFormat="1" applyFont="1" applyBorder="1"/>
    <xf numFmtId="49" fontId="6" fillId="0" borderId="40" xfId="0" applyNumberFormat="1" applyFont="1" applyBorder="1" applyAlignment="1">
      <alignment horizontal="center" vertical="center" wrapText="1"/>
    </xf>
    <xf numFmtId="49" fontId="2" fillId="0" borderId="40" xfId="0" applyNumberFormat="1" applyFont="1" applyBorder="1" applyAlignment="1">
      <alignment wrapText="1"/>
    </xf>
    <xf numFmtId="164" fontId="6" fillId="0" borderId="40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30" fillId="0" borderId="17" xfId="0" applyFont="1" applyBorder="1"/>
    <xf numFmtId="165" fontId="30" fillId="0" borderId="8" xfId="0" applyNumberFormat="1" applyFont="1" applyBorder="1"/>
    <xf numFmtId="165" fontId="30" fillId="0" borderId="8" xfId="0" applyNumberFormat="1" applyFont="1" applyFill="1" applyBorder="1"/>
    <xf numFmtId="165" fontId="30" fillId="0" borderId="21" xfId="0" applyNumberFormat="1" applyFont="1" applyBorder="1"/>
    <xf numFmtId="165" fontId="30" fillId="0" borderId="7" xfId="0" applyNumberFormat="1" applyFont="1" applyBorder="1"/>
    <xf numFmtId="4" fontId="30" fillId="0" borderId="8" xfId="0" applyNumberFormat="1" applyFont="1" applyBorder="1"/>
    <xf numFmtId="0" fontId="30" fillId="0" borderId="7" xfId="0" applyFont="1" applyBorder="1" applyAlignment="1">
      <alignment horizontal="center"/>
    </xf>
    <xf numFmtId="165" fontId="6" fillId="0" borderId="25" xfId="0" applyNumberFormat="1" applyFont="1" applyBorder="1"/>
    <xf numFmtId="4" fontId="6" fillId="0" borderId="27" xfId="0" applyNumberFormat="1" applyFont="1" applyBorder="1"/>
    <xf numFmtId="165" fontId="6" fillId="0" borderId="9" xfId="0" applyNumberFormat="1" applyFont="1" applyBorder="1"/>
    <xf numFmtId="4" fontId="6" fillId="0" borderId="10" xfId="0" applyNumberFormat="1" applyFont="1" applyBorder="1"/>
    <xf numFmtId="0" fontId="6" fillId="0" borderId="16" xfId="0" applyFont="1" applyFill="1" applyBorder="1"/>
    <xf numFmtId="165" fontId="6" fillId="0" borderId="5" xfId="0" applyNumberFormat="1" applyFont="1" applyFill="1" applyBorder="1"/>
    <xf numFmtId="0" fontId="7" fillId="6" borderId="3" xfId="0" applyFont="1" applyFill="1" applyBorder="1"/>
    <xf numFmtId="0" fontId="7" fillId="6" borderId="14" xfId="0" applyFont="1" applyFill="1" applyBorder="1"/>
    <xf numFmtId="165" fontId="7" fillId="6" borderId="4" xfId="0" applyNumberFormat="1" applyFont="1" applyFill="1" applyBorder="1"/>
    <xf numFmtId="165" fontId="7" fillId="6" borderId="19" xfId="0" applyNumberFormat="1" applyFont="1" applyFill="1" applyBorder="1"/>
    <xf numFmtId="165" fontId="7" fillId="6" borderId="3" xfId="0" applyNumberFormat="1" applyFont="1" applyFill="1" applyBorder="1"/>
    <xf numFmtId="4" fontId="7" fillId="6" borderId="4" xfId="0" applyNumberFormat="1" applyFont="1" applyFill="1" applyBorder="1"/>
    <xf numFmtId="0" fontId="34" fillId="0" borderId="4" xfId="0" applyNumberFormat="1" applyFont="1" applyBorder="1"/>
    <xf numFmtId="49" fontId="34" fillId="0" borderId="4" xfId="0" applyNumberFormat="1" applyFont="1" applyBorder="1"/>
    <xf numFmtId="0" fontId="20" fillId="0" borderId="4" xfId="0" applyNumberFormat="1" applyFont="1" applyFill="1" applyBorder="1"/>
    <xf numFmtId="0" fontId="20" fillId="0" borderId="4" xfId="0" applyNumberFormat="1" applyFont="1" applyBorder="1"/>
    <xf numFmtId="0" fontId="18" fillId="0" borderId="4" xfId="0" applyNumberFormat="1" applyFont="1" applyBorder="1"/>
    <xf numFmtId="4" fontId="34" fillId="0" borderId="4" xfId="0" applyNumberFormat="1" applyFont="1" applyBorder="1"/>
    <xf numFmtId="0" fontId="34" fillId="0" borderId="4" xfId="0" applyNumberFormat="1" applyFont="1" applyBorder="1" applyAlignment="1">
      <alignment horizontal="center" vertical="center"/>
    </xf>
    <xf numFmtId="0" fontId="24" fillId="7" borderId="4" xfId="0" applyNumberFormat="1" applyFont="1" applyFill="1" applyBorder="1" applyAlignment="1">
      <alignment horizontal="center" vertical="center" wrapText="1"/>
    </xf>
    <xf numFmtId="0" fontId="33" fillId="0" borderId="4" xfId="0" applyNumberFormat="1" applyFont="1" applyBorder="1"/>
    <xf numFmtId="4" fontId="35" fillId="0" borderId="4" xfId="0" applyNumberFormat="1" applyFont="1" applyBorder="1"/>
    <xf numFmtId="0" fontId="35" fillId="0" borderId="4" xfId="0" applyNumberFormat="1" applyFont="1" applyBorder="1"/>
    <xf numFmtId="0" fontId="35" fillId="0" borderId="4" xfId="0" applyNumberFormat="1" applyFont="1" applyBorder="1" applyAlignment="1">
      <alignment horizontal="center" vertical="center"/>
    </xf>
    <xf numFmtId="49" fontId="35" fillId="0" borderId="4" xfId="0" applyNumberFormat="1" applyFont="1" applyBorder="1"/>
    <xf numFmtId="49" fontId="10" fillId="4" borderId="4" xfId="0" applyNumberFormat="1" applyFont="1" applyFill="1" applyBorder="1" applyAlignment="1">
      <alignment horizontal="center" vertical="center" wrapText="1"/>
    </xf>
    <xf numFmtId="49" fontId="26" fillId="11" borderId="14" xfId="0" applyNumberFormat="1" applyFont="1" applyFill="1" applyBorder="1" applyAlignment="1">
      <alignment horizontal="center" vertical="center" wrapText="1"/>
    </xf>
    <xf numFmtId="49" fontId="23" fillId="11" borderId="19" xfId="0" applyNumberFormat="1" applyFont="1" applyFill="1" applyBorder="1" applyAlignment="1">
      <alignment horizontal="center" vertical="center" wrapText="1"/>
    </xf>
    <xf numFmtId="49" fontId="23" fillId="11" borderId="4" xfId="0" applyNumberFormat="1" applyFont="1" applyFill="1" applyBorder="1" applyAlignment="1">
      <alignment horizontal="center" vertical="center" wrapText="1"/>
    </xf>
    <xf numFmtId="164" fontId="23" fillId="11" borderId="4" xfId="0" applyNumberFormat="1" applyFont="1" applyFill="1" applyBorder="1" applyAlignment="1">
      <alignment horizontal="center" vertical="center" wrapText="1"/>
    </xf>
    <xf numFmtId="164" fontId="18" fillId="6" borderId="21" xfId="0" applyNumberFormat="1" applyFont="1" applyFill="1" applyBorder="1" applyAlignment="1">
      <alignment horizontal="center" vertical="center" wrapText="1" shrinkToFit="1"/>
    </xf>
    <xf numFmtId="0" fontId="0" fillId="0" borderId="17" xfId="0" applyBorder="1"/>
    <xf numFmtId="0" fontId="0" fillId="0" borderId="4" xfId="0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/>
    </xf>
    <xf numFmtId="165" fontId="6" fillId="0" borderId="43" xfId="0" applyNumberFormat="1" applyFont="1" applyFill="1" applyBorder="1"/>
    <xf numFmtId="4" fontId="7" fillId="0" borderId="22" xfId="0" applyNumberFormat="1" applyFont="1" applyBorder="1"/>
    <xf numFmtId="4" fontId="7" fillId="4" borderId="32" xfId="0" applyNumberFormat="1" applyFont="1" applyFill="1" applyBorder="1"/>
    <xf numFmtId="49" fontId="10" fillId="6" borderId="19" xfId="0" applyNumberFormat="1" applyFont="1" applyFill="1" applyBorder="1" applyAlignment="1">
      <alignment horizontal="center" vertical="center" wrapText="1"/>
    </xf>
    <xf numFmtId="164" fontId="12" fillId="0" borderId="22" xfId="0" applyNumberFormat="1" applyFont="1" applyBorder="1"/>
    <xf numFmtId="49" fontId="7" fillId="5" borderId="18" xfId="0" applyNumberFormat="1" applyFont="1" applyFill="1" applyBorder="1" applyAlignment="1">
      <alignment horizontal="center"/>
    </xf>
    <xf numFmtId="164" fontId="14" fillId="0" borderId="20" xfId="0" applyNumberFormat="1" applyFont="1" applyBorder="1"/>
    <xf numFmtId="49" fontId="20" fillId="6" borderId="20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4" fontId="28" fillId="3" borderId="4" xfId="0" applyNumberFormat="1" applyFont="1" applyFill="1" applyBorder="1"/>
    <xf numFmtId="0" fontId="6" fillId="0" borderId="4" xfId="0" applyFont="1" applyBorder="1"/>
    <xf numFmtId="164" fontId="14" fillId="2" borderId="4" xfId="0" applyNumberFormat="1" applyFont="1" applyFill="1" applyBorder="1"/>
    <xf numFmtId="0" fontId="2" fillId="0" borderId="4" xfId="0" applyFont="1" applyFill="1" applyBorder="1"/>
    <xf numFmtId="0" fontId="0" fillId="0" borderId="4" xfId="0" applyFill="1" applyBorder="1"/>
    <xf numFmtId="49" fontId="7" fillId="0" borderId="4" xfId="0" applyNumberFormat="1" applyFont="1" applyBorder="1" applyAlignment="1">
      <alignment horizontal="center"/>
    </xf>
    <xf numFmtId="0" fontId="17" fillId="0" borderId="4" xfId="0" applyFont="1" applyBorder="1"/>
    <xf numFmtId="0" fontId="5" fillId="0" borderId="4" xfId="0" applyFont="1" applyBorder="1"/>
    <xf numFmtId="164" fontId="12" fillId="0" borderId="4" xfId="0" applyNumberFormat="1" applyFont="1" applyBorder="1"/>
    <xf numFmtId="49" fontId="7" fillId="5" borderId="4" xfId="0" applyNumberFormat="1" applyFont="1" applyFill="1" applyBorder="1" applyAlignment="1">
      <alignment horizontal="center"/>
    </xf>
    <xf numFmtId="0" fontId="2" fillId="0" borderId="4" xfId="0" applyFont="1" applyBorder="1"/>
    <xf numFmtId="164" fontId="14" fillId="0" borderId="4" xfId="0" applyNumberFormat="1" applyFont="1" applyBorder="1"/>
    <xf numFmtId="0" fontId="0" fillId="13" borderId="4" xfId="0" applyFill="1" applyBorder="1"/>
    <xf numFmtId="164" fontId="41" fillId="0" borderId="19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/>
    <xf numFmtId="4" fontId="7" fillId="6" borderId="14" xfId="0" applyNumberFormat="1" applyFont="1" applyFill="1" applyBorder="1"/>
    <xf numFmtId="165" fontId="6" fillId="0" borderId="14" xfId="0" applyNumberFormat="1" applyFont="1" applyFill="1" applyBorder="1"/>
    <xf numFmtId="4" fontId="28" fillId="3" borderId="14" xfId="0" applyNumberFormat="1" applyFont="1" applyFill="1" applyBorder="1"/>
    <xf numFmtId="0" fontId="0" fillId="0" borderId="14" xfId="0" applyBorder="1"/>
    <xf numFmtId="0" fontId="0" fillId="0" borderId="14" xfId="0" applyFill="1" applyBorder="1"/>
    <xf numFmtId="0" fontId="0" fillId="0" borderId="8" xfId="0" applyFill="1" applyBorder="1"/>
    <xf numFmtId="4" fontId="6" fillId="0" borderId="46" xfId="0" applyNumberFormat="1" applyFont="1" applyBorder="1"/>
    <xf numFmtId="4" fontId="28" fillId="3" borderId="46" xfId="0" applyNumberFormat="1" applyFont="1" applyFill="1" applyBorder="1"/>
    <xf numFmtId="0" fontId="0" fillId="0" borderId="46" xfId="0" applyBorder="1"/>
    <xf numFmtId="0" fontId="0" fillId="0" borderId="46" xfId="0" applyFill="1" applyBorder="1"/>
    <xf numFmtId="0" fontId="33" fillId="3" borderId="46" xfId="0" applyFont="1" applyFill="1" applyBorder="1" applyAlignment="1">
      <alignment horizontal="center" vertical="top" wrapText="1"/>
    </xf>
    <xf numFmtId="49" fontId="10" fillId="7" borderId="19" xfId="0" applyNumberFormat="1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4" fontId="6" fillId="0" borderId="47" xfId="0" applyNumberFormat="1" applyFont="1" applyBorder="1"/>
    <xf numFmtId="4" fontId="6" fillId="0" borderId="15" xfId="0" applyNumberFormat="1" applyFont="1" applyBorder="1"/>
    <xf numFmtId="0" fontId="0" fillId="0" borderId="10" xfId="0" applyBorder="1"/>
    <xf numFmtId="4" fontId="6" fillId="0" borderId="31" xfId="0" applyNumberFormat="1" applyFont="1" applyBorder="1"/>
    <xf numFmtId="4" fontId="6" fillId="0" borderId="42" xfId="0" applyNumberFormat="1" applyFont="1" applyBorder="1"/>
    <xf numFmtId="4" fontId="6" fillId="0" borderId="30" xfId="0" applyNumberFormat="1" applyFont="1" applyBorder="1"/>
    <xf numFmtId="0" fontId="0" fillId="0" borderId="31" xfId="0" applyBorder="1"/>
    <xf numFmtId="164" fontId="6" fillId="0" borderId="8" xfId="0" applyNumberFormat="1" applyFont="1" applyBorder="1"/>
    <xf numFmtId="0" fontId="0" fillId="0" borderId="45" xfId="0" applyBorder="1"/>
    <xf numFmtId="4" fontId="7" fillId="15" borderId="42" xfId="0" applyNumberFormat="1" applyFont="1" applyFill="1" applyBorder="1"/>
    <xf numFmtId="0" fontId="0" fillId="15" borderId="30" xfId="0" applyFill="1" applyBorder="1"/>
    <xf numFmtId="0" fontId="0" fillId="15" borderId="31" xfId="0" applyFill="1" applyBorder="1"/>
    <xf numFmtId="0" fontId="6" fillId="2" borderId="48" xfId="0" applyFont="1" applyFill="1" applyBorder="1"/>
    <xf numFmtId="0" fontId="6" fillId="2" borderId="49" xfId="0" applyFont="1" applyFill="1" applyBorder="1"/>
    <xf numFmtId="164" fontId="7" fillId="2" borderId="49" xfId="0" applyNumberFormat="1" applyFont="1" applyFill="1" applyBorder="1"/>
    <xf numFmtId="164" fontId="14" fillId="2" borderId="49" xfId="0" applyNumberFormat="1" applyFont="1" applyFill="1" applyBorder="1"/>
    <xf numFmtId="164" fontId="14" fillId="2" borderId="23" xfId="0" applyNumberFormat="1" applyFont="1" applyFill="1" applyBorder="1"/>
    <xf numFmtId="164" fontId="14" fillId="2" borderId="48" xfId="0" applyNumberFormat="1" applyFont="1" applyFill="1" applyBorder="1"/>
    <xf numFmtId="164" fontId="14" fillId="2" borderId="8" xfId="0" applyNumberFormat="1" applyFont="1" applyFill="1" applyBorder="1"/>
    <xf numFmtId="0" fontId="6" fillId="0" borderId="50" xfId="0" applyFont="1" applyBorder="1" applyAlignment="1">
      <alignment horizontal="center"/>
    </xf>
    <xf numFmtId="0" fontId="6" fillId="0" borderId="51" xfId="0" applyFont="1" applyBorder="1" applyAlignment="1">
      <alignment horizontal="center"/>
    </xf>
    <xf numFmtId="164" fontId="6" fillId="0" borderId="51" xfId="0" applyNumberFormat="1" applyFont="1" applyBorder="1"/>
    <xf numFmtId="164" fontId="6" fillId="0" borderId="50" xfId="0" applyNumberFormat="1" applyFont="1" applyBorder="1"/>
    <xf numFmtId="0" fontId="6" fillId="0" borderId="2" xfId="0" applyFont="1" applyBorder="1"/>
    <xf numFmtId="4" fontId="28" fillId="0" borderId="28" xfId="0" applyNumberFormat="1" applyFont="1" applyBorder="1"/>
    <xf numFmtId="4" fontId="28" fillId="0" borderId="31" xfId="0" applyNumberFormat="1" applyFont="1" applyBorder="1"/>
    <xf numFmtId="4" fontId="43" fillId="3" borderId="4" xfId="0" applyNumberFormat="1" applyFont="1" applyFill="1" applyBorder="1"/>
    <xf numFmtId="0" fontId="28" fillId="3" borderId="19" xfId="0" applyNumberFormat="1" applyFont="1" applyFill="1" applyBorder="1"/>
    <xf numFmtId="0" fontId="24" fillId="3" borderId="33" xfId="0" applyNumberFormat="1" applyFont="1" applyFill="1" applyBorder="1"/>
    <xf numFmtId="0" fontId="24" fillId="3" borderId="14" xfId="0" applyNumberFormat="1" applyFont="1" applyFill="1" applyBorder="1"/>
    <xf numFmtId="0" fontId="22" fillId="0" borderId="17" xfId="0" applyFont="1" applyFill="1" applyBorder="1" applyAlignment="1">
      <alignment horizontal="center"/>
    </xf>
    <xf numFmtId="4" fontId="36" fillId="0" borderId="14" xfId="0" applyNumberFormat="1" applyFont="1" applyFill="1" applyBorder="1"/>
    <xf numFmtId="0" fontId="41" fillId="0" borderId="11" xfId="0" applyFont="1" applyFill="1" applyBorder="1" applyAlignment="1">
      <alignment horizontal="center" vertical="top" wrapText="1"/>
    </xf>
    <xf numFmtId="0" fontId="18" fillId="7" borderId="4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15" fillId="14" borderId="19" xfId="0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wrapText="1"/>
    </xf>
    <xf numFmtId="0" fontId="2" fillId="5" borderId="34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49" fontId="2" fillId="8" borderId="19" xfId="0" applyNumberFormat="1" applyFont="1" applyFill="1" applyBorder="1" applyAlignment="1">
      <alignment horizontal="center"/>
    </xf>
    <xf numFmtId="49" fontId="0" fillId="8" borderId="33" xfId="0" applyNumberFormat="1" applyFill="1" applyBorder="1" applyAlignment="1">
      <alignment horizontal="center"/>
    </xf>
    <xf numFmtId="49" fontId="0" fillId="8" borderId="1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164" fontId="2" fillId="6" borderId="22" xfId="0" applyNumberFormat="1" applyFont="1" applyFill="1" applyBorder="1" applyAlignment="1">
      <alignment horizontal="center"/>
    </xf>
    <xf numFmtId="0" fontId="2" fillId="0" borderId="34" xfId="0" applyFont="1" applyBorder="1" applyAlignment="1"/>
    <xf numFmtId="0" fontId="2" fillId="0" borderId="41" xfId="0" applyFont="1" applyBorder="1" applyAlignment="1"/>
    <xf numFmtId="49" fontId="10" fillId="0" borderId="19" xfId="0" applyNumberFormat="1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6" fillId="11" borderId="33" xfId="0" applyFont="1" applyFill="1" applyBorder="1" applyAlignment="1">
      <alignment horizontal="center" vertical="center" wrapText="1"/>
    </xf>
    <xf numFmtId="0" fontId="37" fillId="11" borderId="33" xfId="0" applyFont="1" applyFill="1" applyBorder="1" applyAlignment="1"/>
    <xf numFmtId="0" fontId="37" fillId="11" borderId="14" xfId="0" applyFont="1" applyFill="1" applyBorder="1" applyAlignment="1"/>
    <xf numFmtId="0" fontId="18" fillId="0" borderId="19" xfId="0" applyFont="1" applyBorder="1" applyAlignment="1">
      <alignment horizontal="center" vertical="center" wrapText="1"/>
    </xf>
    <xf numFmtId="0" fontId="39" fillId="0" borderId="33" xfId="0" applyFont="1" applyBorder="1" applyAlignment="1"/>
    <xf numFmtId="0" fontId="18" fillId="14" borderId="19" xfId="0" applyFont="1" applyFill="1" applyBorder="1" applyAlignment="1">
      <alignment horizontal="center" vertical="center" wrapText="1"/>
    </xf>
    <xf numFmtId="0" fontId="39" fillId="14" borderId="33" xfId="0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18" fillId="12" borderId="19" xfId="0" applyFont="1" applyFill="1" applyBorder="1" applyAlignment="1">
      <alignment horizontal="center" vertical="center" wrapText="1"/>
    </xf>
    <xf numFmtId="0" fontId="0" fillId="12" borderId="46" xfId="0" applyFill="1" applyBorder="1" applyAlignment="1">
      <alignment horizontal="center" vertical="center" wrapText="1"/>
    </xf>
    <xf numFmtId="0" fontId="40" fillId="10" borderId="19" xfId="0" applyFont="1" applyFill="1" applyBorder="1" applyAlignment="1">
      <alignment horizontal="center" vertical="center" wrapText="1"/>
    </xf>
    <xf numFmtId="0" fontId="29" fillId="0" borderId="0" xfId="0" applyNumberFormat="1" applyFont="1" applyAlignment="1"/>
    <xf numFmtId="0" fontId="0" fillId="0" borderId="0" xfId="0" applyAlignment="1"/>
    <xf numFmtId="0" fontId="7" fillId="0" borderId="36" xfId="0" applyNumberFormat="1" applyFont="1" applyFill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 wrapText="1"/>
    </xf>
    <xf numFmtId="0" fontId="0" fillId="0" borderId="37" xfId="0" applyNumberFormat="1" applyBorder="1" applyAlignment="1">
      <alignment horizontal="center" vertical="center" wrapText="1"/>
    </xf>
    <xf numFmtId="0" fontId="0" fillId="0" borderId="38" xfId="0" applyNumberForma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49" fontId="6" fillId="0" borderId="28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wrapText="1"/>
    </xf>
    <xf numFmtId="0" fontId="15" fillId="7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18" fillId="6" borderId="19" xfId="0" applyFont="1" applyFill="1" applyBorder="1" applyAlignment="1">
      <alignment horizontal="center" vertical="center" wrapText="1"/>
    </xf>
    <xf numFmtId="0" fontId="0" fillId="6" borderId="33" xfId="0" applyFill="1" applyBorder="1" applyAlignment="1">
      <alignment horizontal="center" vertical="center" wrapText="1"/>
    </xf>
    <xf numFmtId="49" fontId="20" fillId="7" borderId="4" xfId="0" applyNumberFormat="1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49" fontId="10" fillId="12" borderId="4" xfId="0" applyNumberFormat="1" applyFont="1" applyFill="1" applyBorder="1" applyAlignment="1">
      <alignment horizontal="center" vertical="center" wrapText="1"/>
    </xf>
    <xf numFmtId="0" fontId="39" fillId="12" borderId="19" xfId="0" applyFont="1" applyFill="1" applyBorder="1" applyAlignment="1">
      <alignment horizontal="center" vertical="center" wrapText="1"/>
    </xf>
    <xf numFmtId="164" fontId="7" fillId="9" borderId="39" xfId="0" applyNumberFormat="1" applyFont="1" applyFill="1" applyBorder="1" applyAlignment="1">
      <alignment horizontal="center"/>
    </xf>
    <xf numFmtId="164" fontId="7" fillId="9" borderId="40" xfId="0" applyNumberFormat="1" applyFont="1" applyFill="1" applyBorder="1" applyAlignment="1">
      <alignment horizontal="center"/>
    </xf>
    <xf numFmtId="0" fontId="38" fillId="0" borderId="44" xfId="0" applyFont="1" applyBorder="1" applyAlignment="1"/>
    <xf numFmtId="49" fontId="6" fillId="0" borderId="19" xfId="0" applyNumberFormat="1" applyFont="1" applyFill="1" applyBorder="1" applyAlignment="1">
      <alignment vertical="center" wrapText="1"/>
    </xf>
    <xf numFmtId="49" fontId="6" fillId="0" borderId="14" xfId="0" applyNumberFormat="1" applyFont="1" applyFill="1" applyBorder="1" applyAlignment="1">
      <alignment vertical="center" wrapText="1"/>
    </xf>
    <xf numFmtId="4" fontId="7" fillId="16" borderId="19" xfId="0" applyNumberFormat="1" applyFont="1" applyFill="1" applyBorder="1"/>
    <xf numFmtId="4" fontId="36" fillId="16" borderId="19" xfId="0" applyNumberFormat="1" applyFont="1" applyFill="1" applyBorder="1"/>
    <xf numFmtId="0" fontId="36" fillId="16" borderId="6" xfId="0" applyFont="1" applyFill="1" applyBorder="1"/>
    <xf numFmtId="4" fontId="30" fillId="16" borderId="21" xfId="0" applyNumberFormat="1" applyFont="1" applyFill="1" applyBorder="1"/>
    <xf numFmtId="0" fontId="6" fillId="16" borderId="14" xfId="0" applyFont="1" applyFill="1" applyBorder="1"/>
    <xf numFmtId="4" fontId="30" fillId="16" borderId="4" xfId="0" applyNumberFormat="1" applyFont="1" applyFill="1" applyBorder="1"/>
    <xf numFmtId="0" fontId="3" fillId="17" borderId="4" xfId="0" applyFont="1" applyFill="1" applyBorder="1" applyAlignment="1">
      <alignment horizontal="center"/>
    </xf>
    <xf numFmtId="0" fontId="3" fillId="17" borderId="45" xfId="0" applyFont="1" applyFill="1" applyBorder="1" applyAlignment="1">
      <alignment horizontal="center"/>
    </xf>
    <xf numFmtId="4" fontId="36" fillId="18" borderId="4" xfId="0" applyNumberFormat="1" applyFont="1" applyFill="1" applyBorder="1" applyAlignment="1">
      <alignment horizontal="right"/>
    </xf>
    <xf numFmtId="4" fontId="36" fillId="18" borderId="4" xfId="0" applyNumberFormat="1" applyFont="1" applyFill="1" applyBorder="1"/>
    <xf numFmtId="4" fontId="36" fillId="18" borderId="46" xfId="0" applyNumberFormat="1" applyFont="1" applyFill="1" applyBorder="1"/>
    <xf numFmtId="4" fontId="6" fillId="18" borderId="4" xfId="0" applyNumberFormat="1" applyFont="1" applyFill="1" applyBorder="1"/>
    <xf numFmtId="4" fontId="6" fillId="18" borderId="46" xfId="0" applyNumberFormat="1" applyFont="1" applyFill="1" applyBorder="1"/>
    <xf numFmtId="4" fontId="7" fillId="18" borderId="4" xfId="0" applyNumberFormat="1" applyFont="1" applyFill="1" applyBorder="1"/>
    <xf numFmtId="4" fontId="7" fillId="18" borderId="46" xfId="0" applyNumberFormat="1" applyFont="1" applyFill="1" applyBorder="1"/>
    <xf numFmtId="4" fontId="44" fillId="18" borderId="4" xfId="0" applyNumberFormat="1" applyFont="1" applyFill="1" applyBorder="1"/>
    <xf numFmtId="4" fontId="44" fillId="18" borderId="46" xfId="0" applyNumberFormat="1" applyFont="1" applyFill="1" applyBorder="1"/>
    <xf numFmtId="165" fontId="6" fillId="18" borderId="4" xfId="0" applyNumberFormat="1" applyFont="1" applyFill="1" applyBorder="1"/>
    <xf numFmtId="165" fontId="6" fillId="18" borderId="46" xfId="0" applyNumberFormat="1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5ED8F"/>
      <color rgb="FF81E040"/>
      <color rgb="FF9FE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ostislav KOTIL" id="{415219DB-7CC1-4543-9B90-658DB3539308}" userId="680a95e5b5e33188" providerId="Windows Live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S37" dT="2020-11-27T17:54:28.57" personId="{415219DB-7CC1-4543-9B90-658DB3539308}" id="{7ACF51D7-4210-8F47-8471-B8720BCDAE79}">
    <text xml:space="preserve">PODMÍNKOU PRO ZÍSKÁNÍ DOTACE MMR ČR - OBEC JE VLASTNÍKEM POZEMKU POD HŘIŠTĚM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79"/>
  <sheetViews>
    <sheetView tabSelected="1" view="pageLayout" zoomScale="120" zoomScaleNormal="125" zoomScalePageLayoutView="120" workbookViewId="0">
      <selection activeCell="R21" sqref="R21"/>
    </sheetView>
  </sheetViews>
  <sheetFormatPr defaultColWidth="7.1796875" defaultRowHeight="12.6"/>
  <cols>
    <col min="1" max="1" width="2.1796875" customWidth="1"/>
    <col min="2" max="2" width="13.36328125" customWidth="1"/>
    <col min="3" max="3" width="18.08984375" customWidth="1"/>
    <col min="4" max="10" width="12.6328125" style="1" hidden="1" customWidth="1"/>
    <col min="11" max="11" width="13.36328125" style="1" customWidth="1"/>
    <col min="12" max="13" width="12" style="1" customWidth="1"/>
    <col min="14" max="16" width="12" customWidth="1"/>
    <col min="17" max="17" width="12.36328125" customWidth="1"/>
    <col min="18" max="18" width="13.36328125" customWidth="1"/>
  </cols>
  <sheetData>
    <row r="1" spans="1:19" ht="11.25" customHeight="1" thickBot="1">
      <c r="A1" s="4"/>
      <c r="B1" s="215" t="s">
        <v>29</v>
      </c>
      <c r="C1" s="216"/>
      <c r="D1" s="45"/>
      <c r="E1" s="45"/>
      <c r="F1" s="45"/>
      <c r="G1" s="45"/>
      <c r="H1" s="45"/>
      <c r="I1" s="45"/>
      <c r="J1" s="45"/>
      <c r="K1" s="221" t="s">
        <v>29</v>
      </c>
      <c r="L1" s="222"/>
      <c r="M1" s="222"/>
      <c r="N1" s="223"/>
      <c r="O1" s="217" t="s">
        <v>29</v>
      </c>
      <c r="P1" s="218"/>
      <c r="Q1" s="218"/>
      <c r="R1" s="219"/>
      <c r="S1" s="161"/>
    </row>
    <row r="2" spans="1:19" s="11" customFormat="1" ht="13.2">
      <c r="B2" s="2"/>
      <c r="C2" s="23"/>
      <c r="D2" s="3">
        <v>2012</v>
      </c>
      <c r="E2" s="3">
        <v>2013</v>
      </c>
      <c r="F2" s="3">
        <v>2014</v>
      </c>
      <c r="G2" s="3">
        <v>2015</v>
      </c>
      <c r="H2" s="32">
        <v>2016</v>
      </c>
      <c r="I2" s="3">
        <v>2017</v>
      </c>
      <c r="J2" s="29">
        <v>2018</v>
      </c>
      <c r="K2" s="30">
        <v>2019</v>
      </c>
      <c r="L2" s="3">
        <v>2020</v>
      </c>
      <c r="M2" s="139">
        <v>2021</v>
      </c>
      <c r="N2" s="268">
        <v>2022</v>
      </c>
      <c r="O2" s="268">
        <v>2023</v>
      </c>
      <c r="P2" s="268">
        <v>2024</v>
      </c>
      <c r="Q2" s="269">
        <v>2025</v>
      </c>
      <c r="R2" s="208">
        <v>2026</v>
      </c>
      <c r="S2" s="148" t="s">
        <v>72</v>
      </c>
    </row>
    <row r="3" spans="1:19" ht="13.2">
      <c r="A3" s="4"/>
      <c r="B3" s="43" t="s">
        <v>3</v>
      </c>
      <c r="C3" s="46" t="s">
        <v>4</v>
      </c>
      <c r="D3" s="68">
        <v>5324000</v>
      </c>
      <c r="E3" s="68">
        <v>5085000</v>
      </c>
      <c r="F3" s="68">
        <v>6900000</v>
      </c>
      <c r="G3" s="68">
        <v>5751000</v>
      </c>
      <c r="H3" s="68">
        <v>8249000</v>
      </c>
      <c r="I3" s="68">
        <v>8585500</v>
      </c>
      <c r="J3" s="69">
        <v>9395600</v>
      </c>
      <c r="K3" s="70">
        <v>7860000</v>
      </c>
      <c r="L3" s="58">
        <v>8500000</v>
      </c>
      <c r="M3" s="59">
        <v>7615000</v>
      </c>
      <c r="N3" s="270">
        <v>7500000</v>
      </c>
      <c r="O3" s="271">
        <v>7800000</v>
      </c>
      <c r="P3" s="271">
        <v>8000000</v>
      </c>
      <c r="Q3" s="272">
        <v>9000000</v>
      </c>
      <c r="R3" s="209">
        <v>9000000</v>
      </c>
      <c r="S3" s="56"/>
    </row>
    <row r="4" spans="1:19" ht="13.2">
      <c r="A4" s="4" t="s">
        <v>2</v>
      </c>
      <c r="B4" s="43" t="s">
        <v>5</v>
      </c>
      <c r="C4" s="46" t="s">
        <v>6</v>
      </c>
      <c r="D4" s="68">
        <v>540000</v>
      </c>
      <c r="E4" s="68">
        <v>500400</v>
      </c>
      <c r="F4" s="68">
        <v>615000</v>
      </c>
      <c r="G4" s="68">
        <v>524000</v>
      </c>
      <c r="H4" s="68">
        <v>666000</v>
      </c>
      <c r="I4" s="68">
        <v>672800</v>
      </c>
      <c r="J4" s="69">
        <v>576500</v>
      </c>
      <c r="K4" s="70">
        <v>732000</v>
      </c>
      <c r="L4" s="58">
        <v>600000</v>
      </c>
      <c r="M4" s="263">
        <v>943100</v>
      </c>
      <c r="N4" s="271">
        <v>1400000</v>
      </c>
      <c r="O4" s="271">
        <v>1400000</v>
      </c>
      <c r="P4" s="271">
        <v>1400000</v>
      </c>
      <c r="Q4" s="272">
        <v>1500000</v>
      </c>
      <c r="R4" s="209">
        <v>1500000</v>
      </c>
      <c r="S4" s="56"/>
    </row>
    <row r="5" spans="1:19" ht="13.2">
      <c r="A5" s="4"/>
      <c r="B5" s="43" t="s">
        <v>7</v>
      </c>
      <c r="C5" s="46" t="s">
        <v>8</v>
      </c>
      <c r="D5" s="68">
        <v>0</v>
      </c>
      <c r="E5" s="68">
        <v>0</v>
      </c>
      <c r="F5" s="68">
        <v>595700</v>
      </c>
      <c r="G5" s="68">
        <v>890000</v>
      </c>
      <c r="H5" s="68">
        <v>1067000</v>
      </c>
      <c r="I5" s="68">
        <v>1846800</v>
      </c>
      <c r="J5" s="69">
        <v>6119300</v>
      </c>
      <c r="K5" s="70">
        <v>0</v>
      </c>
      <c r="L5" s="58">
        <v>0</v>
      </c>
      <c r="M5" s="59">
        <v>0</v>
      </c>
      <c r="N5" s="271">
        <v>0</v>
      </c>
      <c r="O5" s="271">
        <v>0</v>
      </c>
      <c r="P5" s="271">
        <v>0</v>
      </c>
      <c r="Q5" s="272">
        <v>0</v>
      </c>
      <c r="R5" s="209">
        <v>0</v>
      </c>
      <c r="S5" s="56"/>
    </row>
    <row r="6" spans="1:19" ht="13.2">
      <c r="A6" s="4"/>
      <c r="B6" s="43" t="s">
        <v>9</v>
      </c>
      <c r="C6" s="266" t="s">
        <v>85</v>
      </c>
      <c r="D6" s="68">
        <v>2786867</v>
      </c>
      <c r="E6" s="68">
        <v>135700</v>
      </c>
      <c r="F6" s="68">
        <v>899700</v>
      </c>
      <c r="G6" s="68">
        <v>0</v>
      </c>
      <c r="H6" s="68">
        <v>1447000</v>
      </c>
      <c r="I6" s="68">
        <v>2122400</v>
      </c>
      <c r="J6" s="69">
        <v>14738000</v>
      </c>
      <c r="K6" s="70">
        <v>513000</v>
      </c>
      <c r="L6" s="58">
        <v>0</v>
      </c>
      <c r="M6" s="263">
        <v>799900</v>
      </c>
      <c r="N6" s="273">
        <v>0</v>
      </c>
      <c r="O6" s="273">
        <v>0</v>
      </c>
      <c r="P6" s="273">
        <v>0</v>
      </c>
      <c r="Q6" s="274">
        <v>0</v>
      </c>
      <c r="R6" s="163">
        <v>0</v>
      </c>
      <c r="S6" s="56"/>
    </row>
    <row r="7" spans="1:19" ht="13.2">
      <c r="A7" s="4"/>
      <c r="B7" s="112" t="s">
        <v>10</v>
      </c>
      <c r="C7" s="113" t="s">
        <v>18</v>
      </c>
      <c r="D7" s="114">
        <f t="shared" ref="D7:N7" si="0">SUM(D3:D6)</f>
        <v>8650867</v>
      </c>
      <c r="E7" s="114">
        <f t="shared" si="0"/>
        <v>5721100</v>
      </c>
      <c r="F7" s="114">
        <f t="shared" si="0"/>
        <v>9010400</v>
      </c>
      <c r="G7" s="114">
        <f t="shared" si="0"/>
        <v>7165000</v>
      </c>
      <c r="H7" s="114">
        <f t="shared" si="0"/>
        <v>11429000</v>
      </c>
      <c r="I7" s="114">
        <f t="shared" si="0"/>
        <v>13227500</v>
      </c>
      <c r="J7" s="115">
        <f>J3+J4+J5+J6</f>
        <v>30829400</v>
      </c>
      <c r="K7" s="116">
        <f>K6+K5+K4+K3</f>
        <v>9105000</v>
      </c>
      <c r="L7" s="117">
        <f>SUM(L3:L6)</f>
        <v>9100000</v>
      </c>
      <c r="M7" s="262">
        <f>SUM(M3:M6)</f>
        <v>9358000</v>
      </c>
      <c r="N7" s="275">
        <f t="shared" si="0"/>
        <v>8900000</v>
      </c>
      <c r="O7" s="275">
        <f t="shared" ref="O7:Q7" si="1">SUM(O3:O6)</f>
        <v>9200000</v>
      </c>
      <c r="P7" s="275">
        <f t="shared" si="1"/>
        <v>9400000</v>
      </c>
      <c r="Q7" s="276">
        <f t="shared" si="1"/>
        <v>10500000</v>
      </c>
      <c r="R7" s="164">
        <f t="shared" ref="R7" si="2">SUM(R3:R6)</f>
        <v>10500000</v>
      </c>
      <c r="S7" s="56"/>
    </row>
    <row r="8" spans="1:19" ht="13.2">
      <c r="A8" s="4"/>
      <c r="B8" s="13" t="s">
        <v>12</v>
      </c>
      <c r="C8" s="47" t="s">
        <v>13</v>
      </c>
      <c r="D8" s="71">
        <v>3675097.62</v>
      </c>
      <c r="E8" s="71">
        <v>4670000</v>
      </c>
      <c r="F8" s="71">
        <v>7680500</v>
      </c>
      <c r="G8" s="71">
        <v>6608000</v>
      </c>
      <c r="H8" s="71">
        <v>8809700</v>
      </c>
      <c r="I8" s="71">
        <v>11713300</v>
      </c>
      <c r="J8" s="72">
        <v>14440000</v>
      </c>
      <c r="K8" s="73">
        <v>6335000</v>
      </c>
      <c r="L8" s="60">
        <v>8300000</v>
      </c>
      <c r="M8" s="263">
        <v>9158000</v>
      </c>
      <c r="N8" s="273">
        <v>7500000</v>
      </c>
      <c r="O8" s="273">
        <v>7500000</v>
      </c>
      <c r="P8" s="273">
        <v>7500000</v>
      </c>
      <c r="Q8" s="274">
        <v>7500000</v>
      </c>
      <c r="R8" s="163">
        <v>7500000</v>
      </c>
      <c r="S8" s="56"/>
    </row>
    <row r="9" spans="1:19" ht="13.2">
      <c r="A9" s="4"/>
      <c r="B9" s="13" t="s">
        <v>14</v>
      </c>
      <c r="C9" s="47" t="s">
        <v>15</v>
      </c>
      <c r="D9" s="71">
        <v>4922917.91</v>
      </c>
      <c r="E9" s="71">
        <v>1556000</v>
      </c>
      <c r="F9" s="71">
        <v>522700</v>
      </c>
      <c r="G9" s="71">
        <v>1900000</v>
      </c>
      <c r="H9" s="68">
        <v>519600</v>
      </c>
      <c r="I9" s="71">
        <v>9237200</v>
      </c>
      <c r="J9" s="72">
        <v>3392000</v>
      </c>
      <c r="K9" s="73">
        <v>8450000</v>
      </c>
      <c r="L9" s="60">
        <v>800000</v>
      </c>
      <c r="M9" s="61">
        <v>4050000</v>
      </c>
      <c r="N9" s="277">
        <v>5500000</v>
      </c>
      <c r="O9" s="277">
        <v>8000000</v>
      </c>
      <c r="P9" s="277">
        <v>3500000</v>
      </c>
      <c r="Q9" s="278">
        <v>600000</v>
      </c>
      <c r="R9" s="163">
        <v>600000</v>
      </c>
      <c r="S9" s="56"/>
    </row>
    <row r="10" spans="1:19" ht="13.2" hidden="1">
      <c r="A10" s="4"/>
      <c r="B10" s="13" t="s">
        <v>0</v>
      </c>
      <c r="C10" s="48" t="s">
        <v>19</v>
      </c>
      <c r="D10" s="74">
        <v>0</v>
      </c>
      <c r="E10" s="71">
        <v>0</v>
      </c>
      <c r="F10" s="71">
        <v>0</v>
      </c>
      <c r="G10" s="71">
        <v>0</v>
      </c>
      <c r="H10" s="71">
        <v>0</v>
      </c>
      <c r="I10" s="71">
        <v>0</v>
      </c>
      <c r="J10" s="72">
        <v>0</v>
      </c>
      <c r="K10" s="73">
        <v>0</v>
      </c>
      <c r="L10" s="60">
        <v>0</v>
      </c>
      <c r="M10" s="61">
        <v>0</v>
      </c>
      <c r="N10" s="273">
        <v>0</v>
      </c>
      <c r="O10" s="273">
        <v>0</v>
      </c>
      <c r="P10" s="273"/>
      <c r="Q10" s="274"/>
      <c r="R10" s="163"/>
      <c r="S10" s="56"/>
    </row>
    <row r="11" spans="1:19" ht="13.2">
      <c r="A11" s="4"/>
      <c r="B11" s="112" t="s">
        <v>11</v>
      </c>
      <c r="C11" s="113" t="s">
        <v>18</v>
      </c>
      <c r="D11" s="114">
        <f>D8+D9+D10</f>
        <v>8598015.5300000012</v>
      </c>
      <c r="E11" s="114">
        <f t="shared" ref="E11:J11" si="3">E8+E9+E10+E16</f>
        <v>7204840</v>
      </c>
      <c r="F11" s="114">
        <f t="shared" si="3"/>
        <v>9182040</v>
      </c>
      <c r="G11" s="114">
        <f t="shared" si="3"/>
        <v>9486840</v>
      </c>
      <c r="H11" s="114">
        <f t="shared" si="3"/>
        <v>10308140</v>
      </c>
      <c r="I11" s="114">
        <f t="shared" si="3"/>
        <v>21929340</v>
      </c>
      <c r="J11" s="115">
        <f t="shared" si="3"/>
        <v>18810840</v>
      </c>
      <c r="K11" s="116">
        <f>K8+K9+K10+K16</f>
        <v>15607270</v>
      </c>
      <c r="L11" s="117">
        <f>L9+L8</f>
        <v>9100000</v>
      </c>
      <c r="M11" s="262">
        <f t="shared" ref="M11:Q11" si="4">M9+M8</f>
        <v>13208000</v>
      </c>
      <c r="N11" s="275">
        <f t="shared" si="4"/>
        <v>13000000</v>
      </c>
      <c r="O11" s="275">
        <f t="shared" si="4"/>
        <v>15500000</v>
      </c>
      <c r="P11" s="275">
        <f t="shared" si="4"/>
        <v>11000000</v>
      </c>
      <c r="Q11" s="276">
        <f t="shared" si="4"/>
        <v>8100000</v>
      </c>
      <c r="R11" s="164">
        <f t="shared" ref="R11" si="5">R9+R8</f>
        <v>8100000</v>
      </c>
      <c r="S11" s="56"/>
    </row>
    <row r="12" spans="1:19" ht="16.95" customHeight="1" thickBot="1">
      <c r="A12" s="4"/>
      <c r="B12" s="264" t="s">
        <v>83</v>
      </c>
      <c r="C12" s="110"/>
      <c r="D12" s="111">
        <f>D7-D11-D16</f>
        <v>-418118.53000000119</v>
      </c>
      <c r="E12" s="111">
        <f t="shared" ref="E12:Q12" si="6">E7-E11-E16</f>
        <v>-2462580</v>
      </c>
      <c r="F12" s="111">
        <f t="shared" si="6"/>
        <v>-1150480</v>
      </c>
      <c r="G12" s="111">
        <f t="shared" si="6"/>
        <v>-3300680</v>
      </c>
      <c r="H12" s="111">
        <f t="shared" si="6"/>
        <v>142020</v>
      </c>
      <c r="I12" s="111">
        <f t="shared" si="6"/>
        <v>-9680680</v>
      </c>
      <c r="J12" s="111">
        <f t="shared" si="6"/>
        <v>11039720</v>
      </c>
      <c r="K12" s="111">
        <f>K7-K11-K16</f>
        <v>-7324540</v>
      </c>
      <c r="L12" s="111">
        <f t="shared" si="6"/>
        <v>0</v>
      </c>
      <c r="M12" s="140">
        <f>M7-M11-M16</f>
        <v>-3850000</v>
      </c>
      <c r="N12" s="279">
        <f t="shared" si="6"/>
        <v>-4100000</v>
      </c>
      <c r="O12" s="279">
        <f t="shared" si="6"/>
        <v>-7800000</v>
      </c>
      <c r="P12" s="279">
        <f t="shared" si="6"/>
        <v>-3100000</v>
      </c>
      <c r="Q12" s="280">
        <f t="shared" si="6"/>
        <v>900000</v>
      </c>
      <c r="R12" s="165">
        <f t="shared" ref="R12" si="7">R7-R11-R16</f>
        <v>900000</v>
      </c>
      <c r="S12" s="56"/>
    </row>
    <row r="13" spans="1:19" ht="13.8" thickTop="1">
      <c r="A13" s="4"/>
      <c r="B13" s="105" t="s">
        <v>45</v>
      </c>
      <c r="C13" s="99" t="s">
        <v>84</v>
      </c>
      <c r="D13" s="100">
        <v>8373790</v>
      </c>
      <c r="E13" s="100">
        <f>D13-D14-D15</f>
        <v>7902820</v>
      </c>
      <c r="F13" s="100">
        <f t="shared" ref="F13:J13" si="8">E13-E14-E15</f>
        <v>6923980</v>
      </c>
      <c r="G13" s="100">
        <f t="shared" si="8"/>
        <v>5945140</v>
      </c>
      <c r="H13" s="101">
        <f t="shared" si="8"/>
        <v>4966300</v>
      </c>
      <c r="I13" s="100">
        <f t="shared" si="8"/>
        <v>3987460</v>
      </c>
      <c r="J13" s="102">
        <f t="shared" si="8"/>
        <v>3008620</v>
      </c>
      <c r="K13" s="103">
        <v>857470</v>
      </c>
      <c r="L13" s="104">
        <f>K13-K16</f>
        <v>35200</v>
      </c>
      <c r="M13" s="265">
        <v>2500000</v>
      </c>
      <c r="N13" s="267">
        <v>4000000</v>
      </c>
      <c r="O13" s="149">
        <f>N13-N16</f>
        <v>4000000</v>
      </c>
      <c r="P13" s="149">
        <f t="shared" ref="P13:R13" si="9">O13-O16</f>
        <v>2500000</v>
      </c>
      <c r="Q13" s="171">
        <f t="shared" si="9"/>
        <v>1000000</v>
      </c>
      <c r="R13" s="166">
        <f t="shared" si="9"/>
        <v>-500000</v>
      </c>
      <c r="S13" s="56"/>
    </row>
    <row r="14" spans="1:19" ht="13.2">
      <c r="A14" s="4"/>
      <c r="B14" s="43" t="s">
        <v>16</v>
      </c>
      <c r="C14" s="46"/>
      <c r="D14" s="71">
        <v>424800</v>
      </c>
      <c r="E14" s="71">
        <v>424800</v>
      </c>
      <c r="F14" s="71">
        <v>424800</v>
      </c>
      <c r="G14" s="71">
        <v>424800</v>
      </c>
      <c r="H14" s="68">
        <v>424800</v>
      </c>
      <c r="I14" s="71">
        <v>424800</v>
      </c>
      <c r="J14" s="72">
        <v>424800</v>
      </c>
      <c r="K14" s="73">
        <v>424800</v>
      </c>
      <c r="L14" s="62">
        <v>35200</v>
      </c>
      <c r="M14" s="61">
        <v>0</v>
      </c>
      <c r="N14" s="60"/>
      <c r="O14" s="60">
        <v>1500000</v>
      </c>
      <c r="P14" s="60">
        <v>1500000</v>
      </c>
      <c r="Q14" s="170">
        <v>1500000</v>
      </c>
      <c r="R14" s="163">
        <v>1500000</v>
      </c>
      <c r="S14" s="56"/>
    </row>
    <row r="15" spans="1:19" ht="13.8" thickBot="1">
      <c r="A15" s="4"/>
      <c r="B15" s="44" t="s">
        <v>16</v>
      </c>
      <c r="C15" s="49"/>
      <c r="D15" s="75">
        <v>46170</v>
      </c>
      <c r="E15" s="75">
        <v>554040</v>
      </c>
      <c r="F15" s="75">
        <v>554040</v>
      </c>
      <c r="G15" s="75">
        <v>554040</v>
      </c>
      <c r="H15" s="76">
        <v>554040</v>
      </c>
      <c r="I15" s="75">
        <v>554040</v>
      </c>
      <c r="J15" s="77">
        <v>554040</v>
      </c>
      <c r="K15" s="108">
        <v>554040</v>
      </c>
      <c r="L15" s="109">
        <v>0</v>
      </c>
      <c r="M15" s="141">
        <v>0</v>
      </c>
      <c r="N15" s="109"/>
      <c r="O15" s="109"/>
      <c r="P15" s="109"/>
      <c r="Q15" s="178"/>
      <c r="R15" s="179"/>
      <c r="S15" s="180"/>
    </row>
    <row r="16" spans="1:19" ht="13.8" thickBot="1">
      <c r="A16" s="4"/>
      <c r="B16" s="50" t="s">
        <v>17</v>
      </c>
      <c r="C16" s="51"/>
      <c r="D16" s="78">
        <f>SUM(D14:D15)</f>
        <v>470970</v>
      </c>
      <c r="E16" s="78">
        <f t="shared" ref="E16:J16" si="10">SUM(E14:E15)</f>
        <v>978840</v>
      </c>
      <c r="F16" s="78">
        <f t="shared" si="10"/>
        <v>978840</v>
      </c>
      <c r="G16" s="78">
        <f t="shared" si="10"/>
        <v>978840</v>
      </c>
      <c r="H16" s="79">
        <f t="shared" si="10"/>
        <v>978840</v>
      </c>
      <c r="I16" s="78">
        <f t="shared" si="10"/>
        <v>978840</v>
      </c>
      <c r="J16" s="80">
        <f t="shared" si="10"/>
        <v>978840</v>
      </c>
      <c r="K16" s="106">
        <v>822270</v>
      </c>
      <c r="L16" s="107">
        <v>0</v>
      </c>
      <c r="M16" s="202">
        <f>M14+M15</f>
        <v>0</v>
      </c>
      <c r="N16" s="203">
        <f>SUM(N14:N15)</f>
        <v>0</v>
      </c>
      <c r="O16" s="181">
        <f>SUM(O14:O15)</f>
        <v>1500000</v>
      </c>
      <c r="P16" s="181">
        <f t="shared" ref="P16:Q16" si="11">SUM(P14:P15)</f>
        <v>1500000</v>
      </c>
      <c r="Q16" s="182">
        <f t="shared" si="11"/>
        <v>1500000</v>
      </c>
      <c r="R16" s="183">
        <f t="shared" ref="R16" si="12">SUM(R14:R15)</f>
        <v>1500000</v>
      </c>
      <c r="S16" s="184"/>
    </row>
    <row r="17" spans="1:19" ht="7.05" customHeight="1" thickBot="1">
      <c r="A17" s="4"/>
      <c r="B17" s="52"/>
      <c r="C17" s="53"/>
      <c r="D17" s="81"/>
      <c r="E17" s="81"/>
      <c r="F17" s="81"/>
      <c r="G17" s="81"/>
      <c r="H17" s="81"/>
      <c r="I17" s="81"/>
      <c r="J17" s="82"/>
      <c r="K17" s="83"/>
      <c r="L17" s="63"/>
      <c r="M17" s="142"/>
      <c r="N17" s="63"/>
      <c r="O17" s="63"/>
      <c r="P17" s="63"/>
      <c r="Q17" s="187"/>
      <c r="R17" s="188"/>
      <c r="S17" s="189"/>
    </row>
    <row r="18" spans="1:19" ht="6" customHeight="1">
      <c r="A18" s="4"/>
      <c r="B18" s="197"/>
      <c r="C18" s="198"/>
      <c r="D18" s="199"/>
      <c r="E18" s="199"/>
      <c r="F18" s="199"/>
      <c r="G18" s="199"/>
      <c r="H18" s="199"/>
      <c r="I18" s="199"/>
      <c r="J18" s="199"/>
      <c r="K18" s="200"/>
      <c r="L18" s="199"/>
      <c r="M18" s="199"/>
      <c r="N18" s="201"/>
      <c r="O18" s="185"/>
      <c r="P18" s="88"/>
      <c r="Q18" s="186"/>
      <c r="R18" s="137"/>
      <c r="S18" s="88"/>
    </row>
    <row r="19" spans="1:19" ht="18" hidden="1" customHeight="1" thickBot="1">
      <c r="A19" s="4"/>
      <c r="B19" s="190" t="s">
        <v>1</v>
      </c>
      <c r="C19" s="191"/>
      <c r="D19" s="192">
        <f t="shared" ref="D19:O19" si="13">D11*100/D7</f>
        <v>99.389061581920075</v>
      </c>
      <c r="E19" s="192">
        <f t="shared" si="13"/>
        <v>125.93452308122563</v>
      </c>
      <c r="F19" s="192">
        <f t="shared" si="13"/>
        <v>101.90490988191424</v>
      </c>
      <c r="G19" s="193">
        <f t="shared" si="13"/>
        <v>132.4053035589672</v>
      </c>
      <c r="H19" s="192">
        <f t="shared" si="13"/>
        <v>90.19284276839619</v>
      </c>
      <c r="I19" s="192">
        <f t="shared" si="13"/>
        <v>165.78597618597618</v>
      </c>
      <c r="J19" s="194">
        <f t="shared" si="13"/>
        <v>61.015913381382703</v>
      </c>
      <c r="K19" s="195">
        <f t="shared" si="13"/>
        <v>171.41427786930259</v>
      </c>
      <c r="L19" s="193">
        <f t="shared" si="13"/>
        <v>100</v>
      </c>
      <c r="M19" s="194">
        <f t="shared" si="13"/>
        <v>141.14126950203035</v>
      </c>
      <c r="N19" s="196">
        <f t="shared" si="13"/>
        <v>146.06741573033707</v>
      </c>
      <c r="O19" s="151">
        <f t="shared" si="13"/>
        <v>168.47826086956522</v>
      </c>
      <c r="P19" s="56"/>
      <c r="Q19" s="172"/>
      <c r="R19" s="167"/>
      <c r="S19" s="56"/>
    </row>
    <row r="20" spans="1:19" s="9" customFormat="1" ht="6" customHeight="1" thickBot="1">
      <c r="A20" s="8"/>
      <c r="B20" s="6"/>
      <c r="C20" s="6"/>
      <c r="D20" s="7"/>
      <c r="E20" s="7"/>
      <c r="F20" s="7"/>
      <c r="G20" s="7"/>
      <c r="H20" s="7"/>
      <c r="I20" s="7"/>
      <c r="J20" s="7"/>
      <c r="K20" s="7"/>
      <c r="L20" s="7"/>
      <c r="M20" s="7"/>
      <c r="N20" s="152"/>
      <c r="O20" s="152"/>
      <c r="P20" s="153"/>
      <c r="Q20" s="173"/>
      <c r="R20" s="168"/>
      <c r="S20" s="153"/>
    </row>
    <row r="21" spans="1:19" s="9" customFormat="1" ht="46.95" customHeight="1">
      <c r="A21" s="8"/>
      <c r="B21" s="241" t="s">
        <v>55</v>
      </c>
      <c r="C21" s="132" t="s">
        <v>60</v>
      </c>
      <c r="D21" s="226" t="s">
        <v>25</v>
      </c>
      <c r="E21" s="227"/>
      <c r="F21" s="39" t="s">
        <v>22</v>
      </c>
      <c r="G21" s="8"/>
      <c r="H21" s="226" t="s">
        <v>21</v>
      </c>
      <c r="I21" s="227"/>
      <c r="J21" s="224"/>
      <c r="K21" s="225"/>
      <c r="L21" s="133" t="s">
        <v>62</v>
      </c>
      <c r="M21" s="143" t="s">
        <v>64</v>
      </c>
      <c r="N21" s="153"/>
      <c r="O21" s="249" t="s">
        <v>46</v>
      </c>
      <c r="P21" s="250"/>
      <c r="Q21" s="174" t="s">
        <v>86</v>
      </c>
      <c r="R21" s="168"/>
      <c r="S21" s="153"/>
    </row>
    <row r="22" spans="1:19" s="9" customFormat="1" ht="43.95" customHeight="1">
      <c r="A22" s="8"/>
      <c r="B22" s="242"/>
      <c r="C22" s="228" t="s">
        <v>61</v>
      </c>
      <c r="D22" s="229"/>
      <c r="E22" s="229"/>
      <c r="F22" s="229"/>
      <c r="G22" s="229"/>
      <c r="H22" s="229"/>
      <c r="I22" s="229"/>
      <c r="J22" s="229"/>
      <c r="K22" s="230"/>
      <c r="L22" s="251" t="s">
        <v>57</v>
      </c>
      <c r="M22" s="252"/>
      <c r="N22" s="211" t="s">
        <v>75</v>
      </c>
      <c r="O22" s="220"/>
      <c r="P22" s="153"/>
      <c r="Q22" s="210" t="s">
        <v>82</v>
      </c>
      <c r="R22" s="168"/>
      <c r="S22" s="153"/>
    </row>
    <row r="23" spans="1:19" s="9" customFormat="1" ht="10.95" hidden="1" customHeight="1">
      <c r="A23" s="8"/>
      <c r="B23" s="242"/>
      <c r="C23" s="6"/>
      <c r="D23" s="15"/>
      <c r="E23" s="26"/>
      <c r="F23" s="15"/>
      <c r="G23" s="15"/>
      <c r="H23" s="54"/>
      <c r="I23" s="54"/>
      <c r="J23" s="54"/>
      <c r="K23" s="54"/>
      <c r="L23" s="54"/>
      <c r="M23" s="54"/>
      <c r="N23" s="152"/>
      <c r="O23" s="152"/>
      <c r="P23" s="153"/>
      <c r="Q23" s="169"/>
      <c r="R23" s="153"/>
      <c r="S23" s="153"/>
    </row>
    <row r="24" spans="1:19" s="9" customFormat="1" ht="15" hidden="1" customHeight="1" thickBot="1">
      <c r="A24" s="8"/>
      <c r="B24" s="242"/>
      <c r="C24" s="33"/>
      <c r="D24" s="7"/>
      <c r="E24" s="7"/>
      <c r="F24" s="7"/>
      <c r="G24" s="7"/>
      <c r="H24" s="7"/>
      <c r="I24" s="7"/>
      <c r="J24" s="7"/>
      <c r="K24" s="7"/>
      <c r="L24" s="7"/>
      <c r="M24" s="7"/>
      <c r="N24" s="152"/>
      <c r="O24" s="152"/>
      <c r="P24" s="153"/>
      <c r="Q24" s="153"/>
      <c r="R24" s="153"/>
      <c r="S24" s="153"/>
    </row>
    <row r="25" spans="1:19" ht="14.25" hidden="1" customHeight="1">
      <c r="A25" s="4"/>
      <c r="B25" s="242"/>
      <c r="C25" s="90"/>
      <c r="D25" s="16">
        <v>2001</v>
      </c>
      <c r="E25" s="17">
        <v>2002</v>
      </c>
      <c r="F25" s="17">
        <v>2003</v>
      </c>
      <c r="G25" s="17">
        <v>2004</v>
      </c>
      <c r="H25" s="17">
        <v>2005</v>
      </c>
      <c r="I25" s="17">
        <v>2006</v>
      </c>
      <c r="J25" s="17">
        <v>2007</v>
      </c>
      <c r="K25" s="17">
        <v>2008</v>
      </c>
      <c r="L25" s="17">
        <v>2009</v>
      </c>
      <c r="M25" s="27">
        <v>2010</v>
      </c>
      <c r="N25" s="154">
        <v>2011</v>
      </c>
      <c r="O25" s="155"/>
      <c r="P25" s="156"/>
      <c r="Q25" s="156"/>
      <c r="R25" s="156"/>
      <c r="S25" s="56"/>
    </row>
    <row r="26" spans="1:19" ht="14.25" hidden="1" customHeight="1">
      <c r="A26" s="4"/>
      <c r="B26" s="242"/>
      <c r="C26" s="91"/>
      <c r="D26" s="18">
        <v>3913708</v>
      </c>
      <c r="E26" s="12">
        <v>2784000</v>
      </c>
      <c r="F26" s="12">
        <v>2798000</v>
      </c>
      <c r="G26" s="12">
        <v>8479000</v>
      </c>
      <c r="H26" s="12">
        <v>7417000</v>
      </c>
      <c r="I26" s="12">
        <v>6439000</v>
      </c>
      <c r="J26" s="12">
        <v>4408000</v>
      </c>
      <c r="K26" s="12">
        <v>8171000</v>
      </c>
      <c r="L26" s="12">
        <v>26551000</v>
      </c>
      <c r="M26" s="28">
        <v>13443000</v>
      </c>
      <c r="N26" s="12">
        <v>6808000</v>
      </c>
      <c r="O26" s="155"/>
      <c r="P26" s="156"/>
      <c r="Q26" s="156"/>
      <c r="R26" s="156"/>
      <c r="S26" s="56"/>
    </row>
    <row r="27" spans="1:19" ht="14.25" hidden="1" customHeight="1">
      <c r="A27" s="4"/>
      <c r="B27" s="242"/>
      <c r="C27" s="92"/>
      <c r="D27" s="12">
        <v>5951328</v>
      </c>
      <c r="E27" s="12">
        <v>2265000</v>
      </c>
      <c r="F27" s="12">
        <v>1772000</v>
      </c>
      <c r="G27" s="12">
        <v>8116000</v>
      </c>
      <c r="H27" s="12">
        <v>6690000</v>
      </c>
      <c r="I27" s="12">
        <v>6690000</v>
      </c>
      <c r="J27" s="12">
        <v>5477000</v>
      </c>
      <c r="K27" s="12">
        <v>6822000</v>
      </c>
      <c r="L27" s="12">
        <v>33459000</v>
      </c>
      <c r="M27" s="28">
        <v>14876000</v>
      </c>
      <c r="N27" s="12">
        <v>8243000</v>
      </c>
      <c r="O27" s="155"/>
      <c r="P27" s="156"/>
      <c r="Q27" s="156"/>
      <c r="R27" s="156"/>
      <c r="S27" s="56"/>
    </row>
    <row r="28" spans="1:19" ht="15" hidden="1" customHeight="1" thickBot="1">
      <c r="A28" s="4"/>
      <c r="B28" s="242"/>
      <c r="C28" s="25"/>
      <c r="D28" s="22">
        <f t="shared" ref="D28:N28" si="14">D27*100/D26</f>
        <v>152.06366954305227</v>
      </c>
      <c r="E28" s="14">
        <f t="shared" si="14"/>
        <v>81.357758620689651</v>
      </c>
      <c r="F28" s="14">
        <f t="shared" si="14"/>
        <v>63.330950679056471</v>
      </c>
      <c r="G28" s="14">
        <f t="shared" si="14"/>
        <v>95.718834768250971</v>
      </c>
      <c r="H28" s="14">
        <f t="shared" si="14"/>
        <v>90.198193339625192</v>
      </c>
      <c r="I28" s="34">
        <f t="shared" si="14"/>
        <v>103.89812082621525</v>
      </c>
      <c r="J28" s="34">
        <f t="shared" si="14"/>
        <v>124.2513611615245</v>
      </c>
      <c r="K28" s="14">
        <f t="shared" si="14"/>
        <v>83.490392852772004</v>
      </c>
      <c r="L28" s="34">
        <f t="shared" si="14"/>
        <v>126.01785243493654</v>
      </c>
      <c r="M28" s="144">
        <f t="shared" si="14"/>
        <v>110.65982295618538</v>
      </c>
      <c r="N28" s="157">
        <f t="shared" si="14"/>
        <v>121.07814336075205</v>
      </c>
      <c r="O28" s="155"/>
      <c r="P28" s="156"/>
      <c r="Q28" s="156"/>
      <c r="R28" s="156"/>
      <c r="S28" s="56"/>
    </row>
    <row r="29" spans="1:19" ht="6" hidden="1" customHeight="1" thickBot="1">
      <c r="A29" s="4"/>
      <c r="B29" s="242"/>
      <c r="C29" s="19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50"/>
      <c r="O29" s="155"/>
      <c r="P29" s="156"/>
      <c r="Q29" s="156"/>
      <c r="R29" s="156"/>
      <c r="S29" s="56"/>
    </row>
    <row r="30" spans="1:19" ht="14.25" hidden="1" customHeight="1">
      <c r="A30" s="4"/>
      <c r="B30" s="242"/>
      <c r="C30" s="24"/>
      <c r="D30" s="20">
        <v>2012</v>
      </c>
      <c r="E30" s="20">
        <v>2013</v>
      </c>
      <c r="F30" s="20">
        <v>2014</v>
      </c>
      <c r="G30" s="20">
        <v>2015</v>
      </c>
      <c r="H30" s="21">
        <v>2016</v>
      </c>
      <c r="I30" s="20">
        <v>2017</v>
      </c>
      <c r="J30" s="20">
        <v>2018</v>
      </c>
      <c r="K30" s="37">
        <v>2019</v>
      </c>
      <c r="L30" s="37">
        <v>2020</v>
      </c>
      <c r="M30" s="145">
        <v>2021</v>
      </c>
      <c r="N30" s="158" t="s">
        <v>20</v>
      </c>
      <c r="O30" s="159"/>
      <c r="P30" s="156"/>
      <c r="Q30" s="156"/>
      <c r="R30" s="156"/>
      <c r="S30" s="56"/>
    </row>
    <row r="31" spans="1:19" ht="12.75" hidden="1" customHeight="1">
      <c r="A31" s="4"/>
      <c r="B31" s="242"/>
      <c r="C31" s="35"/>
      <c r="D31" s="12">
        <f t="shared" ref="D31:M31" si="15">D7</f>
        <v>8650867</v>
      </c>
      <c r="E31" s="12">
        <f t="shared" si="15"/>
        <v>5721100</v>
      </c>
      <c r="F31" s="12">
        <f t="shared" si="15"/>
        <v>9010400</v>
      </c>
      <c r="G31" s="12">
        <f t="shared" si="15"/>
        <v>7165000</v>
      </c>
      <c r="H31" s="12">
        <f t="shared" si="15"/>
        <v>11429000</v>
      </c>
      <c r="I31" s="12">
        <f t="shared" si="15"/>
        <v>13227500</v>
      </c>
      <c r="J31" s="12">
        <f t="shared" si="15"/>
        <v>30829400</v>
      </c>
      <c r="K31" s="12">
        <f t="shared" si="15"/>
        <v>9105000</v>
      </c>
      <c r="L31" s="12">
        <f t="shared" si="15"/>
        <v>9100000</v>
      </c>
      <c r="M31" s="28">
        <f t="shared" si="15"/>
        <v>9358000</v>
      </c>
      <c r="N31" s="12">
        <f>O7</f>
        <v>9200000</v>
      </c>
      <c r="O31" s="159"/>
      <c r="P31" s="56"/>
      <c r="Q31" s="56"/>
      <c r="R31" s="56"/>
      <c r="S31" s="56"/>
    </row>
    <row r="32" spans="1:19" ht="12.75" hidden="1" customHeight="1">
      <c r="A32" s="4"/>
      <c r="B32" s="242"/>
      <c r="C32" s="35"/>
      <c r="D32" s="12">
        <f t="shared" ref="D32:M32" si="16">D11</f>
        <v>8598015.5300000012</v>
      </c>
      <c r="E32" s="12">
        <f t="shared" si="16"/>
        <v>7204840</v>
      </c>
      <c r="F32" s="12">
        <f t="shared" si="16"/>
        <v>9182040</v>
      </c>
      <c r="G32" s="12">
        <f t="shared" si="16"/>
        <v>9486840</v>
      </c>
      <c r="H32" s="12">
        <f t="shared" si="16"/>
        <v>10308140</v>
      </c>
      <c r="I32" s="12">
        <f t="shared" si="16"/>
        <v>21929340</v>
      </c>
      <c r="J32" s="12">
        <f t="shared" si="16"/>
        <v>18810840</v>
      </c>
      <c r="K32" s="12">
        <f t="shared" si="16"/>
        <v>15607270</v>
      </c>
      <c r="L32" s="12">
        <f t="shared" si="16"/>
        <v>9100000</v>
      </c>
      <c r="M32" s="28">
        <f t="shared" si="16"/>
        <v>13208000</v>
      </c>
      <c r="N32" s="12">
        <f>O11</f>
        <v>15500000</v>
      </c>
      <c r="O32" s="159"/>
      <c r="P32" s="56"/>
      <c r="Q32" s="56"/>
      <c r="R32" s="56"/>
      <c r="S32" s="56"/>
    </row>
    <row r="33" spans="1:20" ht="4.05" customHeight="1" thickBot="1">
      <c r="A33" s="4"/>
      <c r="B33" s="242"/>
      <c r="C33" s="25"/>
      <c r="D33" s="22">
        <f>D32*100/D31</f>
        <v>99.389061581920075</v>
      </c>
      <c r="E33" s="14">
        <f t="shared" ref="E33:M33" si="17">E32*100/E31</f>
        <v>125.93452308122563</v>
      </c>
      <c r="F33" s="31">
        <f t="shared" si="17"/>
        <v>101.90490988191424</v>
      </c>
      <c r="G33" s="36">
        <f t="shared" si="17"/>
        <v>132.4053035589672</v>
      </c>
      <c r="H33" s="31">
        <f t="shared" si="17"/>
        <v>90.19284276839619</v>
      </c>
      <c r="I33" s="31">
        <f t="shared" si="17"/>
        <v>165.78597618597618</v>
      </c>
      <c r="J33" s="38">
        <f t="shared" si="17"/>
        <v>61.015913381382703</v>
      </c>
      <c r="K33" s="38">
        <f t="shared" si="17"/>
        <v>171.41427786930259</v>
      </c>
      <c r="L33" s="38">
        <f t="shared" si="17"/>
        <v>100</v>
      </c>
      <c r="M33" s="146">
        <f t="shared" si="17"/>
        <v>141.14126950203035</v>
      </c>
      <c r="N33" s="160">
        <f t="shared" ref="N33" si="18">N32*100/N31</f>
        <v>168.47826086956522</v>
      </c>
      <c r="O33" s="159"/>
      <c r="P33" s="56"/>
      <c r="Q33" s="56"/>
      <c r="R33" s="56"/>
      <c r="S33" s="56"/>
    </row>
    <row r="34" spans="1:20" ht="45" customHeight="1">
      <c r="A34" s="4"/>
      <c r="B34" s="242"/>
      <c r="C34" s="4"/>
      <c r="D34" s="5"/>
      <c r="E34" s="5"/>
      <c r="F34" s="40" t="s">
        <v>27</v>
      </c>
      <c r="G34" s="5"/>
      <c r="H34" s="260" t="s">
        <v>23</v>
      </c>
      <c r="I34" s="261"/>
      <c r="J34" s="5"/>
      <c r="K34" s="5"/>
      <c r="L34" s="134" t="s">
        <v>63</v>
      </c>
      <c r="M34" s="162" t="s">
        <v>70</v>
      </c>
      <c r="N34" s="138"/>
      <c r="O34" s="253" t="s">
        <v>71</v>
      </c>
      <c r="P34" s="254"/>
      <c r="R34" s="213" t="s">
        <v>81</v>
      </c>
      <c r="S34" s="214"/>
    </row>
    <row r="35" spans="1:20" ht="37.950000000000003" customHeight="1">
      <c r="A35" s="4"/>
      <c r="B35" s="243"/>
      <c r="C35" s="4"/>
      <c r="D35" s="5"/>
      <c r="E35" s="5"/>
      <c r="F35" s="41" t="s">
        <v>26</v>
      </c>
      <c r="G35" s="5"/>
      <c r="H35" s="5"/>
      <c r="I35" s="42" t="s">
        <v>24</v>
      </c>
      <c r="J35" s="5"/>
      <c r="K35" s="5"/>
      <c r="L35" s="135" t="s">
        <v>32</v>
      </c>
      <c r="M35" s="136" t="s">
        <v>67</v>
      </c>
      <c r="N35" s="211" t="s">
        <v>74</v>
      </c>
      <c r="O35" s="212"/>
      <c r="P35" s="56"/>
      <c r="Q35" s="233" t="s">
        <v>80</v>
      </c>
      <c r="R35" s="234"/>
      <c r="S35" s="235"/>
    </row>
    <row r="36" spans="1:20" ht="34.950000000000003" customHeight="1">
      <c r="A36" s="4"/>
      <c r="B36" s="243"/>
      <c r="C36" s="4"/>
      <c r="D36" s="5"/>
      <c r="E36" s="5"/>
      <c r="F36" s="5"/>
      <c r="G36" s="5"/>
      <c r="H36" s="247" t="s">
        <v>28</v>
      </c>
      <c r="I36" s="248"/>
      <c r="J36" s="55"/>
      <c r="K36" s="89"/>
      <c r="M36" s="147" t="s">
        <v>69</v>
      </c>
      <c r="N36" s="131" t="s">
        <v>58</v>
      </c>
      <c r="O36" s="175" t="s">
        <v>56</v>
      </c>
      <c r="P36" s="176"/>
      <c r="Q36" s="177"/>
    </row>
    <row r="37" spans="1:20" ht="42" customHeight="1" thickBot="1">
      <c r="A37" s="4"/>
      <c r="B37" s="244"/>
      <c r="C37" s="93"/>
      <c r="D37" s="94"/>
      <c r="E37" s="94"/>
      <c r="F37" s="94"/>
      <c r="G37" s="94"/>
      <c r="H37" s="95"/>
      <c r="I37" s="96"/>
      <c r="J37" s="97"/>
      <c r="K37" s="98"/>
      <c r="L37" s="231" t="s">
        <v>76</v>
      </c>
      <c r="M37" s="232"/>
      <c r="N37" s="255" t="s">
        <v>59</v>
      </c>
      <c r="O37" s="256"/>
      <c r="P37" s="236" t="s">
        <v>73</v>
      </c>
      <c r="Q37" s="237"/>
      <c r="S37" s="238" t="s">
        <v>68</v>
      </c>
      <c r="T37" s="235"/>
    </row>
    <row r="38" spans="1:20" ht="13.8" thickBot="1">
      <c r="A38" s="4"/>
      <c r="B38" s="5" t="s">
        <v>65</v>
      </c>
      <c r="C38" s="4"/>
      <c r="D38" s="5"/>
      <c r="E38" s="5"/>
      <c r="F38" s="5"/>
      <c r="G38" s="5"/>
      <c r="H38" s="5"/>
      <c r="I38" s="5"/>
      <c r="J38" s="5"/>
      <c r="K38" s="5"/>
      <c r="L38" s="257" t="s">
        <v>66</v>
      </c>
      <c r="M38" s="258"/>
      <c r="N38" s="258"/>
      <c r="O38" s="258"/>
      <c r="P38" s="258"/>
      <c r="Q38" s="258"/>
      <c r="R38" s="259"/>
    </row>
    <row r="39" spans="1:20" ht="13.2">
      <c r="A39" s="4"/>
      <c r="B39" s="4"/>
      <c r="C39" s="245" t="s">
        <v>31</v>
      </c>
      <c r="D39" s="246"/>
      <c r="E39" s="246"/>
      <c r="F39" s="246"/>
      <c r="G39" s="246"/>
      <c r="H39" s="246"/>
      <c r="I39" s="246"/>
      <c r="J39" s="246"/>
      <c r="K39" s="246"/>
      <c r="L39" s="246"/>
      <c r="M39" s="5"/>
      <c r="N39" s="4"/>
      <c r="O39" s="4"/>
    </row>
    <row r="40" spans="1:20" ht="13.2">
      <c r="A40" s="4"/>
      <c r="B40" s="4"/>
      <c r="C40" s="245" t="s">
        <v>30</v>
      </c>
      <c r="D40" s="246"/>
      <c r="E40" s="246"/>
      <c r="F40" s="246"/>
      <c r="G40" s="246"/>
      <c r="H40" s="246"/>
      <c r="I40" s="246"/>
      <c r="J40" s="246"/>
      <c r="K40" s="246"/>
      <c r="L40" s="246"/>
      <c r="M40" s="5"/>
      <c r="N40" s="4"/>
      <c r="O40" s="4"/>
    </row>
    <row r="41" spans="1:20" ht="13.2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</row>
    <row r="42" spans="1:20" ht="13.2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</row>
    <row r="43" spans="1:20" ht="13.2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</row>
    <row r="44" spans="1:20" ht="13.2">
      <c r="A44" s="57"/>
      <c r="B44" s="239" t="s">
        <v>43</v>
      </c>
      <c r="C44" s="240"/>
      <c r="D44" s="240"/>
      <c r="E44" s="240"/>
      <c r="F44" s="240"/>
      <c r="G44" s="240"/>
      <c r="H44" s="240"/>
      <c r="I44" s="240"/>
      <c r="J44" s="240"/>
      <c r="K44" s="240"/>
      <c r="L44" s="57"/>
      <c r="M44" s="57"/>
      <c r="N44" s="57"/>
      <c r="O44" s="57"/>
      <c r="P44" s="57"/>
      <c r="Q44" s="57"/>
      <c r="R44" s="57"/>
    </row>
    <row r="45" spans="1:20" ht="13.2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</row>
    <row r="46" spans="1:20" ht="28.95" customHeight="1">
      <c r="A46" s="57"/>
      <c r="B46" s="65" t="s">
        <v>40</v>
      </c>
      <c r="C46" s="66" t="s">
        <v>41</v>
      </c>
      <c r="D46" s="67"/>
      <c r="E46" s="67"/>
      <c r="F46" s="67"/>
      <c r="G46" s="67"/>
      <c r="H46" s="67"/>
      <c r="I46" s="67"/>
      <c r="J46" s="67"/>
      <c r="K46" s="125" t="s">
        <v>52</v>
      </c>
      <c r="L46" s="87" t="s">
        <v>53</v>
      </c>
      <c r="M46" s="57"/>
      <c r="N46" s="57"/>
      <c r="O46" s="57"/>
      <c r="P46" s="57"/>
      <c r="Q46" s="57"/>
      <c r="R46" s="57"/>
    </row>
    <row r="47" spans="1:20" ht="13.2">
      <c r="A47" s="57"/>
      <c r="B47" s="122" t="s">
        <v>33</v>
      </c>
      <c r="C47" s="123">
        <v>2500000</v>
      </c>
      <c r="D47" s="118"/>
      <c r="E47" s="118"/>
      <c r="F47" s="118"/>
      <c r="G47" s="118"/>
      <c r="H47" s="118"/>
      <c r="I47" s="118"/>
      <c r="J47" s="118"/>
      <c r="K47" s="124">
        <v>2021</v>
      </c>
      <c r="L47" s="119"/>
      <c r="M47" s="57"/>
      <c r="N47" s="57"/>
      <c r="O47" s="57"/>
      <c r="P47" s="57"/>
      <c r="Q47" s="57"/>
      <c r="R47" s="57"/>
    </row>
    <row r="48" spans="1:20" ht="13.2">
      <c r="A48" s="57"/>
      <c r="B48" s="122" t="s">
        <v>77</v>
      </c>
      <c r="C48" s="123">
        <v>4000000</v>
      </c>
      <c r="D48" s="118"/>
      <c r="E48" s="118"/>
      <c r="F48" s="118"/>
      <c r="G48" s="118"/>
      <c r="H48" s="118"/>
      <c r="I48" s="118"/>
      <c r="J48" s="118"/>
      <c r="K48" s="124" t="s">
        <v>44</v>
      </c>
      <c r="L48" s="119"/>
      <c r="M48" s="57"/>
      <c r="N48" s="57"/>
      <c r="O48" s="57"/>
      <c r="P48" s="57"/>
      <c r="Q48" s="57"/>
      <c r="R48" s="57"/>
    </row>
    <row r="49" spans="1:18" ht="13.2">
      <c r="A49" s="57"/>
      <c r="B49" s="122" t="s">
        <v>34</v>
      </c>
      <c r="C49" s="123">
        <v>4000000</v>
      </c>
      <c r="D49" s="118"/>
      <c r="E49" s="118"/>
      <c r="F49" s="118"/>
      <c r="G49" s="118"/>
      <c r="H49" s="118"/>
      <c r="I49" s="118"/>
      <c r="J49" s="118"/>
      <c r="K49" s="124">
        <v>2022</v>
      </c>
      <c r="L49" s="119"/>
      <c r="M49" s="57"/>
      <c r="N49" s="57"/>
      <c r="O49" s="57"/>
      <c r="P49" s="57"/>
      <c r="Q49" s="57"/>
      <c r="R49" s="57"/>
    </row>
    <row r="50" spans="1:18" ht="13.2">
      <c r="A50" s="57"/>
      <c r="B50" s="122" t="s">
        <v>36</v>
      </c>
      <c r="C50" s="123">
        <v>5500000</v>
      </c>
      <c r="D50" s="118"/>
      <c r="E50" s="118"/>
      <c r="F50" s="118"/>
      <c r="G50" s="118"/>
      <c r="H50" s="118"/>
      <c r="I50" s="118"/>
      <c r="J50" s="118"/>
      <c r="K50" s="124">
        <v>2023</v>
      </c>
      <c r="L50" s="86" t="s">
        <v>42</v>
      </c>
      <c r="M50" s="57"/>
      <c r="N50" s="57"/>
      <c r="O50" s="57"/>
      <c r="P50" s="57"/>
      <c r="Q50" s="57"/>
      <c r="R50" s="57"/>
    </row>
    <row r="51" spans="1:18" ht="13.2">
      <c r="A51" s="57"/>
      <c r="B51" s="122" t="s">
        <v>35</v>
      </c>
      <c r="C51" s="123">
        <v>300000</v>
      </c>
      <c r="D51" s="118"/>
      <c r="E51" s="118"/>
      <c r="F51" s="118"/>
      <c r="G51" s="118"/>
      <c r="H51" s="118"/>
      <c r="I51" s="118"/>
      <c r="J51" s="118"/>
      <c r="K51" s="124">
        <v>2023</v>
      </c>
      <c r="L51" s="119"/>
      <c r="M51" s="57"/>
      <c r="N51" s="57"/>
      <c r="O51" s="57"/>
      <c r="P51" s="57"/>
      <c r="Q51" s="57"/>
      <c r="R51" s="57"/>
    </row>
    <row r="52" spans="1:18" ht="13.2">
      <c r="A52" s="57"/>
      <c r="B52" s="122" t="s">
        <v>37</v>
      </c>
      <c r="C52" s="123">
        <v>3000000</v>
      </c>
      <c r="D52" s="118"/>
      <c r="E52" s="118"/>
      <c r="F52" s="118"/>
      <c r="G52" s="118"/>
      <c r="H52" s="118"/>
      <c r="I52" s="118"/>
      <c r="J52" s="118"/>
      <c r="K52" s="124" t="s">
        <v>44</v>
      </c>
      <c r="L52" s="86" t="s">
        <v>42</v>
      </c>
      <c r="M52" s="57"/>
      <c r="N52" s="57"/>
      <c r="O52" s="57"/>
      <c r="P52" s="57"/>
      <c r="Q52" s="57"/>
      <c r="R52" s="57"/>
    </row>
    <row r="53" spans="1:18" ht="13.2">
      <c r="A53" s="57"/>
      <c r="B53" s="120" t="s">
        <v>38</v>
      </c>
      <c r="C53" s="84">
        <v>5000000</v>
      </c>
      <c r="D53" s="85"/>
      <c r="E53" s="85"/>
      <c r="F53" s="85"/>
      <c r="G53" s="85"/>
      <c r="H53" s="85"/>
      <c r="I53" s="85"/>
      <c r="J53" s="85"/>
      <c r="K53" s="124" t="s">
        <v>51</v>
      </c>
      <c r="L53" s="86" t="s">
        <v>42</v>
      </c>
      <c r="M53" s="57"/>
      <c r="N53" s="57"/>
      <c r="O53" s="57"/>
      <c r="P53" s="57"/>
      <c r="Q53" s="57"/>
      <c r="R53" s="57"/>
    </row>
    <row r="54" spans="1:18" ht="13.2">
      <c r="A54" s="57"/>
      <c r="B54" s="121" t="s">
        <v>47</v>
      </c>
      <c r="C54" s="123">
        <v>5000000</v>
      </c>
      <c r="D54" s="118"/>
      <c r="E54" s="118"/>
      <c r="F54" s="118"/>
      <c r="G54" s="118"/>
      <c r="H54" s="118"/>
      <c r="I54" s="118"/>
      <c r="J54" s="118"/>
      <c r="K54" s="124">
        <v>2026</v>
      </c>
      <c r="L54" s="86" t="s">
        <v>42</v>
      </c>
      <c r="M54" s="57"/>
      <c r="N54" s="57"/>
      <c r="O54" s="57"/>
      <c r="P54" s="57"/>
      <c r="Q54" s="57"/>
      <c r="R54" s="57"/>
    </row>
    <row r="55" spans="1:18" ht="13.2">
      <c r="A55" s="57"/>
      <c r="B55" s="121" t="s">
        <v>48</v>
      </c>
      <c r="C55" s="123">
        <v>2000000</v>
      </c>
      <c r="D55" s="118"/>
      <c r="E55" s="118"/>
      <c r="F55" s="118"/>
      <c r="G55" s="118"/>
      <c r="H55" s="118"/>
      <c r="I55" s="118"/>
      <c r="J55" s="118"/>
      <c r="K55" s="124">
        <v>2025</v>
      </c>
      <c r="L55" s="119"/>
      <c r="M55" s="57"/>
      <c r="N55" s="57"/>
      <c r="O55" s="57"/>
      <c r="P55" s="57"/>
      <c r="Q55" s="57"/>
      <c r="R55" s="57"/>
    </row>
    <row r="56" spans="1:18" ht="13.2">
      <c r="A56" s="57"/>
      <c r="B56" s="121" t="s">
        <v>49</v>
      </c>
      <c r="C56" s="123">
        <v>3500000</v>
      </c>
      <c r="D56" s="118"/>
      <c r="E56" s="118"/>
      <c r="F56" s="118"/>
      <c r="G56" s="118"/>
      <c r="H56" s="118"/>
      <c r="I56" s="118"/>
      <c r="J56" s="118"/>
      <c r="K56" s="124">
        <v>2023</v>
      </c>
      <c r="L56" s="119"/>
      <c r="M56" s="57"/>
      <c r="N56" s="57"/>
      <c r="O56" s="57"/>
      <c r="P56" s="57"/>
      <c r="Q56" s="57"/>
      <c r="R56" s="57"/>
    </row>
    <row r="57" spans="1:18" ht="13.2">
      <c r="A57" s="57"/>
      <c r="B57" s="126" t="s">
        <v>50</v>
      </c>
      <c r="C57" s="127"/>
      <c r="D57" s="128"/>
      <c r="E57" s="128"/>
      <c r="F57" s="128"/>
      <c r="G57" s="128"/>
      <c r="H57" s="128"/>
      <c r="I57" s="128"/>
      <c r="J57" s="128"/>
      <c r="K57" s="129" t="s">
        <v>78</v>
      </c>
      <c r="L57" s="130" t="s">
        <v>54</v>
      </c>
      <c r="M57" s="57"/>
      <c r="N57" s="57"/>
      <c r="O57" s="57"/>
      <c r="P57" s="57"/>
      <c r="Q57" s="57"/>
      <c r="R57" s="57"/>
    </row>
    <row r="58" spans="1:18" ht="13.8">
      <c r="A58" s="57"/>
      <c r="B58" s="64" t="s">
        <v>39</v>
      </c>
      <c r="C58" s="204">
        <f>SUM(C47:C57)</f>
        <v>34800000</v>
      </c>
      <c r="D58" s="118"/>
      <c r="E58" s="118"/>
      <c r="F58" s="118"/>
      <c r="G58" s="118"/>
      <c r="H58" s="118"/>
      <c r="I58" s="118"/>
      <c r="J58" s="118"/>
      <c r="K58" s="118"/>
      <c r="L58" s="119"/>
      <c r="M58" s="57"/>
      <c r="N58" s="57"/>
      <c r="O58" s="57"/>
      <c r="P58" s="57"/>
      <c r="Q58" s="57"/>
      <c r="R58" s="57"/>
    </row>
    <row r="59" spans="1:18" ht="13.2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</row>
    <row r="60" spans="1:18" ht="13.2">
      <c r="A60" s="57"/>
      <c r="B60" s="205" t="s">
        <v>79</v>
      </c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7"/>
      <c r="N60" s="57"/>
      <c r="O60" s="57"/>
      <c r="P60" s="57"/>
      <c r="Q60" s="57"/>
      <c r="R60" s="57"/>
    </row>
    <row r="61" spans="1:18" ht="13.2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</row>
    <row r="62" spans="1:18" ht="13.2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</row>
    <row r="63" spans="1:18" ht="13.2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</row>
    <row r="64" spans="1:18" ht="13.2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</row>
    <row r="65" spans="1:18" ht="13.2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</row>
    <row r="66" spans="1:18" ht="13.2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</row>
    <row r="67" spans="1:18" ht="13.2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</row>
    <row r="68" spans="1:18" ht="13.2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</row>
    <row r="69" spans="1:18" ht="13.2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</row>
    <row r="70" spans="1:18" ht="13.2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</row>
    <row r="71" spans="1:18" ht="13.2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</row>
    <row r="72" spans="1:18" ht="13.2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</row>
    <row r="73" spans="1:18" ht="13.2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</row>
    <row r="74" spans="1:18" ht="13.2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</row>
    <row r="75" spans="1:18" ht="13.2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</row>
    <row r="76" spans="1:18" ht="13.2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</row>
    <row r="77" spans="1:18" ht="13.2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</row>
    <row r="78" spans="1:18" ht="13.2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</row>
    <row r="79" spans="1:18" ht="13.2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</row>
  </sheetData>
  <mergeCells count="25">
    <mergeCell ref="L37:M37"/>
    <mergeCell ref="Q35:S35"/>
    <mergeCell ref="P37:Q37"/>
    <mergeCell ref="S37:T37"/>
    <mergeCell ref="B44:K44"/>
    <mergeCell ref="B21:B37"/>
    <mergeCell ref="C39:L39"/>
    <mergeCell ref="C40:L40"/>
    <mergeCell ref="H36:I36"/>
    <mergeCell ref="D21:E21"/>
    <mergeCell ref="O21:P21"/>
    <mergeCell ref="L22:M22"/>
    <mergeCell ref="O34:P34"/>
    <mergeCell ref="N37:O37"/>
    <mergeCell ref="L38:R38"/>
    <mergeCell ref="H34:I34"/>
    <mergeCell ref="N35:O35"/>
    <mergeCell ref="R34:S34"/>
    <mergeCell ref="B1:C1"/>
    <mergeCell ref="O1:R1"/>
    <mergeCell ref="N22:O22"/>
    <mergeCell ref="K1:N1"/>
    <mergeCell ref="J21:K21"/>
    <mergeCell ref="H21:I21"/>
    <mergeCell ref="C22:K22"/>
  </mergeCells>
  <phoneticPr fontId="1" type="noConversion"/>
  <printOptions horizontalCentered="1" verticalCentered="1"/>
  <pageMargins left="0.25" right="0.25" top="0.75" bottom="0.75" header="0.3" footer="0.3"/>
  <pageSetup paperSize="9" scale="95" orientation="landscape" r:id="rId1"/>
  <headerFooter alignWithMargins="0">
    <oddHeader xml:space="preserve">&amp;L&amp;"Times New Roman,Tučné"&amp;11&amp;UObec LETKOV&amp;C&amp;"Times New Roman,Obyčejné"&amp;14&amp;UStřednědobý výhled rozpočtu na roky 2022 - 2025&amp;U </oddHeader>
    <oddFooter>&amp;L&amp;"Times New Roman,Kurzíva"&amp;8&amp;D&amp;R&amp;"Times New Roman,Kurzíva"&amp;8&amp;F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2.6"/>
  <sheetData/>
  <pageMargins left="0.7" right="0.7" top="0.78740157499999996" bottom="0.78740157499999996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ROZPOČTOVÝ VÝHLED 2020 - 2025</vt:lpstr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Starosta Obce</dc:creator>
  <cp:lastModifiedBy>admin</cp:lastModifiedBy>
  <cp:lastPrinted>2020-11-29T22:01:31Z</cp:lastPrinted>
  <dcterms:created xsi:type="dcterms:W3CDTF">2011-01-27T08:19:26Z</dcterms:created>
  <dcterms:modified xsi:type="dcterms:W3CDTF">2020-11-30T18:17:08Z</dcterms:modified>
</cp:coreProperties>
</file>